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.132\内勤\マンション事業部\013_竹上千尋\13_会社ホームページ\請求書ダウンロードページ\"/>
    </mc:Choice>
  </mc:AlternateContent>
  <bookViews>
    <workbookView xWindow="0" yWindow="0" windowWidth="28800" windowHeight="11985"/>
  </bookViews>
  <sheets>
    <sheet name="ご入力シート" sheetId="6" r:id="rId1"/>
    <sheet name="丸亀　使用シート１" sheetId="8" r:id="rId2"/>
    <sheet name="丸亀　使用シート２" sheetId="10" r:id="rId3"/>
    <sheet name="まとめデータ用" sheetId="11" r:id="rId4"/>
  </sheets>
  <definedNames>
    <definedName name="_xlnm.Print_Area" localSheetId="0">ご入力シート!$A$1:$BX$149</definedName>
    <definedName name="_xlnm.Print_Area" localSheetId="1">'丸亀　使用シート１'!$A$1:$CC$149</definedName>
    <definedName name="_xlnm.Print_Area" localSheetId="2">'丸亀　使用シート２'!$A$1:$G$43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49" i="8" l="1"/>
  <c r="AP120" i="8"/>
  <c r="AP33" i="8"/>
  <c r="AP62" i="8"/>
  <c r="AP91" i="8"/>
  <c r="BV21" i="8" l="1"/>
  <c r="BV24" i="8"/>
  <c r="BV27" i="8"/>
  <c r="AJ4" i="8" l="1"/>
  <c r="AA4" i="8"/>
  <c r="AP148" i="6" l="1"/>
  <c r="AP147" i="6"/>
  <c r="AP146" i="6"/>
  <c r="AP145" i="6"/>
  <c r="AP144" i="6"/>
  <c r="AP143" i="6"/>
  <c r="AP142" i="6"/>
  <c r="AP141" i="6"/>
  <c r="AP140" i="6"/>
  <c r="AP139" i="6"/>
  <c r="AP138" i="6"/>
  <c r="AP137" i="6"/>
  <c r="AP136" i="6"/>
  <c r="AP135" i="6"/>
  <c r="AP134" i="6"/>
  <c r="AP133" i="6"/>
  <c r="AP132" i="6"/>
  <c r="AP131" i="6"/>
  <c r="AP130" i="6"/>
  <c r="AP129" i="6"/>
  <c r="AP128" i="6"/>
  <c r="AP127" i="6"/>
  <c r="AP126" i="6"/>
  <c r="AP125" i="6"/>
  <c r="AP124" i="6"/>
  <c r="AP123" i="6"/>
  <c r="AP119" i="6"/>
  <c r="AP118" i="6"/>
  <c r="AP117" i="6"/>
  <c r="AP116" i="6"/>
  <c r="AP115" i="6"/>
  <c r="AP114" i="6"/>
  <c r="AP113" i="6"/>
  <c r="AP112" i="6"/>
  <c r="AP111" i="6"/>
  <c r="AP110" i="6"/>
  <c r="AP109" i="6"/>
  <c r="AP108" i="6"/>
  <c r="AP107" i="6"/>
  <c r="AP106" i="6"/>
  <c r="AP105" i="6"/>
  <c r="AP104" i="6"/>
  <c r="AP103" i="6"/>
  <c r="AP102" i="6"/>
  <c r="AP101" i="6"/>
  <c r="AP100" i="6"/>
  <c r="AP99" i="6"/>
  <c r="AP98" i="6"/>
  <c r="AP97" i="6"/>
  <c r="AP96" i="6"/>
  <c r="AP95" i="6"/>
  <c r="AP94" i="6"/>
  <c r="AP90" i="6"/>
  <c r="AP89" i="6"/>
  <c r="AP88" i="6"/>
  <c r="AP87" i="6"/>
  <c r="AP86" i="6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Z22" i="6" l="1"/>
  <c r="AP15" i="6" l="1"/>
  <c r="AF12" i="6"/>
  <c r="E1" i="10" l="1"/>
  <c r="BB4" i="8"/>
  <c r="E23" i="8" l="1"/>
  <c r="AN148" i="8" l="1"/>
  <c r="AI148" i="8"/>
  <c r="AN147" i="8"/>
  <c r="AI147" i="8"/>
  <c r="AN146" i="8"/>
  <c r="AI146" i="8"/>
  <c r="AN145" i="8"/>
  <c r="AI145" i="8"/>
  <c r="AN144" i="8"/>
  <c r="AI144" i="8"/>
  <c r="AN143" i="8"/>
  <c r="AI143" i="8"/>
  <c r="AN142" i="8"/>
  <c r="AI142" i="8"/>
  <c r="AN141" i="8"/>
  <c r="AI141" i="8"/>
  <c r="AN140" i="8"/>
  <c r="AI140" i="8"/>
  <c r="AN139" i="8"/>
  <c r="AI139" i="8"/>
  <c r="AN138" i="8"/>
  <c r="AI138" i="8"/>
  <c r="AN137" i="8"/>
  <c r="AI137" i="8"/>
  <c r="AN136" i="8"/>
  <c r="AI136" i="8"/>
  <c r="AN135" i="8"/>
  <c r="AI135" i="8"/>
  <c r="AN134" i="8"/>
  <c r="AI134" i="8"/>
  <c r="AN133" i="8"/>
  <c r="AI133" i="8"/>
  <c r="AN132" i="8"/>
  <c r="AI132" i="8"/>
  <c r="AN131" i="8"/>
  <c r="AI131" i="8"/>
  <c r="AN130" i="8"/>
  <c r="AI130" i="8"/>
  <c r="AN129" i="8"/>
  <c r="AI129" i="8"/>
  <c r="AN128" i="8"/>
  <c r="AI128" i="8"/>
  <c r="AN127" i="8"/>
  <c r="AI127" i="8"/>
  <c r="AN126" i="8"/>
  <c r="AI126" i="8"/>
  <c r="AN125" i="8"/>
  <c r="AI125" i="8"/>
  <c r="AN124" i="8"/>
  <c r="AI124" i="8"/>
  <c r="AN123" i="8"/>
  <c r="AI123" i="8"/>
  <c r="AN119" i="8"/>
  <c r="AI119" i="8"/>
  <c r="AN118" i="8"/>
  <c r="AI118" i="8"/>
  <c r="AN117" i="8"/>
  <c r="AI117" i="8"/>
  <c r="AN116" i="8"/>
  <c r="AI116" i="8"/>
  <c r="AN115" i="8"/>
  <c r="AI115" i="8"/>
  <c r="AN114" i="8"/>
  <c r="AI114" i="8"/>
  <c r="AN113" i="8"/>
  <c r="AI113" i="8"/>
  <c r="AN112" i="8"/>
  <c r="AI112" i="8"/>
  <c r="AN111" i="8"/>
  <c r="AI111" i="8"/>
  <c r="AN110" i="8"/>
  <c r="AI110" i="8"/>
  <c r="AN109" i="8"/>
  <c r="AI109" i="8"/>
  <c r="AN108" i="8"/>
  <c r="AI108" i="8"/>
  <c r="AN107" i="8"/>
  <c r="AI107" i="8"/>
  <c r="AN106" i="8"/>
  <c r="AI106" i="8"/>
  <c r="AN105" i="8"/>
  <c r="AI105" i="8"/>
  <c r="AN104" i="8"/>
  <c r="AI104" i="8"/>
  <c r="AN103" i="8"/>
  <c r="AI103" i="8"/>
  <c r="AN102" i="8"/>
  <c r="AI102" i="8"/>
  <c r="AN101" i="8"/>
  <c r="AI101" i="8"/>
  <c r="AN100" i="8"/>
  <c r="AI100" i="8"/>
  <c r="AN99" i="8"/>
  <c r="AI99" i="8"/>
  <c r="AN98" i="8"/>
  <c r="AI98" i="8"/>
  <c r="AN97" i="8"/>
  <c r="AI97" i="8"/>
  <c r="AN96" i="8"/>
  <c r="AI96" i="8"/>
  <c r="AN95" i="8"/>
  <c r="AI95" i="8"/>
  <c r="AN94" i="8"/>
  <c r="AI94" i="8"/>
  <c r="AN90" i="8"/>
  <c r="AI90" i="8"/>
  <c r="AN89" i="8"/>
  <c r="AI89" i="8"/>
  <c r="AN88" i="8"/>
  <c r="AI88" i="8"/>
  <c r="AN87" i="8"/>
  <c r="AI87" i="8"/>
  <c r="AN86" i="8"/>
  <c r="AI86" i="8"/>
  <c r="AN85" i="8"/>
  <c r="AI85" i="8"/>
  <c r="AN84" i="8"/>
  <c r="AI84" i="8"/>
  <c r="AN83" i="8"/>
  <c r="AI83" i="8"/>
  <c r="AN82" i="8"/>
  <c r="AI82" i="8"/>
  <c r="AN81" i="8"/>
  <c r="AI81" i="8"/>
  <c r="AN80" i="8"/>
  <c r="AI80" i="8"/>
  <c r="AN79" i="8"/>
  <c r="AI79" i="8"/>
  <c r="AN78" i="8"/>
  <c r="AI78" i="8"/>
  <c r="AN77" i="8"/>
  <c r="AI77" i="8"/>
  <c r="AN76" i="8"/>
  <c r="AI76" i="8"/>
  <c r="AN75" i="8"/>
  <c r="AI75" i="8"/>
  <c r="AN74" i="8"/>
  <c r="AI74" i="8"/>
  <c r="AN73" i="8"/>
  <c r="AI73" i="8"/>
  <c r="AN72" i="8"/>
  <c r="AI72" i="8"/>
  <c r="AN71" i="8"/>
  <c r="AI71" i="8"/>
  <c r="AN70" i="8"/>
  <c r="AI70" i="8"/>
  <c r="AN69" i="8"/>
  <c r="AI69" i="8"/>
  <c r="AN68" i="8"/>
  <c r="AI68" i="8"/>
  <c r="AN67" i="8"/>
  <c r="AI67" i="8"/>
  <c r="AN66" i="8"/>
  <c r="AI66" i="8"/>
  <c r="AN65" i="8"/>
  <c r="AI65" i="8"/>
  <c r="AN64" i="8"/>
  <c r="AI64" i="8"/>
  <c r="AN63" i="8"/>
  <c r="AI63" i="8"/>
  <c r="AI62" i="8"/>
  <c r="AN61" i="8"/>
  <c r="AI61" i="8"/>
  <c r="AN60" i="8"/>
  <c r="AI60" i="8"/>
  <c r="AN59" i="8"/>
  <c r="AI59" i="8"/>
  <c r="AN58" i="8"/>
  <c r="AI58" i="8"/>
  <c r="AN57" i="8"/>
  <c r="AI57" i="8"/>
  <c r="AN56" i="8"/>
  <c r="AI56" i="8"/>
  <c r="AN55" i="8"/>
  <c r="AI55" i="8"/>
  <c r="AN54" i="8"/>
  <c r="AI54" i="8"/>
  <c r="AN53" i="8"/>
  <c r="AI53" i="8"/>
  <c r="AN52" i="8"/>
  <c r="AI52" i="8"/>
  <c r="AN51" i="8"/>
  <c r="AI51" i="8"/>
  <c r="AN50" i="8"/>
  <c r="AI50" i="8"/>
  <c r="AN49" i="8"/>
  <c r="AI49" i="8"/>
  <c r="AN48" i="8"/>
  <c r="AI48" i="8"/>
  <c r="AN47" i="8"/>
  <c r="AI47" i="8"/>
  <c r="AN46" i="8"/>
  <c r="AI46" i="8"/>
  <c r="AN45" i="8"/>
  <c r="AI45" i="8"/>
  <c r="AN44" i="8"/>
  <c r="AI44" i="8"/>
  <c r="AN43" i="8"/>
  <c r="AI43" i="8"/>
  <c r="AN42" i="8"/>
  <c r="AI42" i="8"/>
  <c r="AN41" i="8"/>
  <c r="AI41" i="8"/>
  <c r="AN40" i="8"/>
  <c r="AI40" i="8"/>
  <c r="AN39" i="8"/>
  <c r="AI39" i="8"/>
  <c r="AN38" i="8"/>
  <c r="AI38" i="8"/>
  <c r="AN37" i="8"/>
  <c r="AI37" i="8"/>
  <c r="AN36" i="8"/>
  <c r="AI36" i="8"/>
  <c r="AN32" i="8"/>
  <c r="AI32" i="8"/>
  <c r="AN31" i="8"/>
  <c r="AI31" i="8"/>
  <c r="AN30" i="8"/>
  <c r="AI30" i="8"/>
  <c r="AN29" i="8"/>
  <c r="AI29" i="8"/>
  <c r="AN28" i="8"/>
  <c r="AI28" i="8"/>
  <c r="AN27" i="8"/>
  <c r="AI27" i="8"/>
  <c r="AN26" i="8"/>
  <c r="AI26" i="8"/>
  <c r="AN25" i="8"/>
  <c r="AI25" i="8"/>
  <c r="AN24" i="8"/>
  <c r="AI24" i="8"/>
  <c r="AN23" i="8"/>
  <c r="AI23" i="8"/>
  <c r="AN22" i="8"/>
  <c r="AI22" i="8"/>
  <c r="AN21" i="8"/>
  <c r="AI21" i="8"/>
  <c r="AN20" i="8"/>
  <c r="AI20" i="8"/>
  <c r="AN19" i="8"/>
  <c r="AI19" i="8"/>
  <c r="AN18" i="8"/>
  <c r="AI18" i="8"/>
  <c r="AN17" i="8"/>
  <c r="AI17" i="8"/>
  <c r="AN16" i="8"/>
  <c r="AI16" i="8"/>
  <c r="AN15" i="8" l="1"/>
  <c r="AI15" i="8"/>
  <c r="AZ1" i="11" l="1"/>
  <c r="H1" i="11"/>
  <c r="G1" i="11"/>
  <c r="F1" i="11"/>
  <c r="B1" i="11"/>
  <c r="A1" i="11"/>
  <c r="BK148" i="8" l="1"/>
  <c r="BK147" i="8"/>
  <c r="BK146" i="8"/>
  <c r="BK145" i="8"/>
  <c r="BK144" i="8"/>
  <c r="BK143" i="8"/>
  <c r="BK142" i="8"/>
  <c r="BK141" i="8"/>
  <c r="BK140" i="8"/>
  <c r="BK139" i="8"/>
  <c r="BK138" i="8"/>
  <c r="BK137" i="8"/>
  <c r="BK136" i="8"/>
  <c r="BK135" i="8"/>
  <c r="BK134" i="8"/>
  <c r="BK133" i="8"/>
  <c r="BK132" i="8"/>
  <c r="BK131" i="8"/>
  <c r="BK130" i="8"/>
  <c r="BK129" i="8"/>
  <c r="BK128" i="8"/>
  <c r="BK127" i="8"/>
  <c r="BK126" i="8"/>
  <c r="BK125" i="8"/>
  <c r="BK124" i="8"/>
  <c r="BK123" i="8"/>
  <c r="BK119" i="8"/>
  <c r="BK118" i="8"/>
  <c r="BK117" i="8"/>
  <c r="BK116" i="8"/>
  <c r="BK115" i="8"/>
  <c r="BK114" i="8"/>
  <c r="BK113" i="8"/>
  <c r="BK112" i="8"/>
  <c r="BK111" i="8"/>
  <c r="BK110" i="8"/>
  <c r="BK109" i="8"/>
  <c r="BK108" i="8"/>
  <c r="BK107" i="8"/>
  <c r="BK106" i="8"/>
  <c r="BK105" i="8"/>
  <c r="BK104" i="8"/>
  <c r="BK103" i="8"/>
  <c r="BK102" i="8"/>
  <c r="BK101" i="8"/>
  <c r="BK100" i="8"/>
  <c r="BK99" i="8"/>
  <c r="BK98" i="8"/>
  <c r="BK97" i="8"/>
  <c r="BK96" i="8"/>
  <c r="BK95" i="8"/>
  <c r="BK94" i="8"/>
  <c r="BK90" i="8"/>
  <c r="BK89" i="8"/>
  <c r="BK88" i="8"/>
  <c r="BK87" i="8"/>
  <c r="BK86" i="8"/>
  <c r="BK85" i="8"/>
  <c r="BK84" i="8"/>
  <c r="BK83" i="8"/>
  <c r="BK82" i="8"/>
  <c r="BK81" i="8"/>
  <c r="BK80" i="8"/>
  <c r="BK79" i="8"/>
  <c r="BK78" i="8"/>
  <c r="BK77" i="8"/>
  <c r="BK76" i="8"/>
  <c r="BK75" i="8"/>
  <c r="BK74" i="8"/>
  <c r="BK73" i="8"/>
  <c r="BK72" i="8"/>
  <c r="BK71" i="8"/>
  <c r="BK70" i="8"/>
  <c r="BK69" i="8"/>
  <c r="BK68" i="8"/>
  <c r="BK67" i="8"/>
  <c r="BK66" i="8"/>
  <c r="BK65" i="8"/>
  <c r="BN92" i="8"/>
  <c r="BK61" i="8"/>
  <c r="BK60" i="8"/>
  <c r="BK59" i="8"/>
  <c r="BK58" i="8"/>
  <c r="BK57" i="8"/>
  <c r="BK56" i="8"/>
  <c r="BK55" i="8"/>
  <c r="BK54" i="8"/>
  <c r="BK53" i="8"/>
  <c r="BK52" i="8"/>
  <c r="BK51" i="8"/>
  <c r="BK50" i="8"/>
  <c r="BK49" i="8"/>
  <c r="BK48" i="8"/>
  <c r="BK47" i="8"/>
  <c r="BK46" i="8"/>
  <c r="BK45" i="8"/>
  <c r="BK44" i="8"/>
  <c r="BK43" i="8"/>
  <c r="BK42" i="8"/>
  <c r="BK41" i="8"/>
  <c r="BK40" i="8"/>
  <c r="BK39" i="8"/>
  <c r="BK38" i="8"/>
  <c r="BK37" i="8"/>
  <c r="BK36" i="8"/>
  <c r="BK16" i="8"/>
  <c r="BK17" i="8"/>
  <c r="BK18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15" i="8"/>
  <c r="BB12" i="8" l="1"/>
  <c r="BP11" i="8"/>
  <c r="BB11" i="8"/>
  <c r="AP15" i="8"/>
  <c r="D42" i="10"/>
  <c r="AW1" i="11" s="1"/>
  <c r="D41" i="10"/>
  <c r="AV1" i="11" s="1"/>
  <c r="D39" i="10"/>
  <c r="AT1" i="11" s="1"/>
  <c r="D38" i="10"/>
  <c r="AS1" i="11" s="1"/>
  <c r="D37" i="10"/>
  <c r="AR1" i="11" s="1"/>
  <c r="D36" i="10"/>
  <c r="AQ1" i="11" s="1"/>
  <c r="D35" i="10"/>
  <c r="AP1" i="11" s="1"/>
  <c r="D34" i="10"/>
  <c r="AO1" i="11" s="1"/>
  <c r="D33" i="10"/>
  <c r="AN1" i="11" s="1"/>
  <c r="D30" i="10"/>
  <c r="AK1" i="11" s="1"/>
  <c r="D27" i="10"/>
  <c r="AH1" i="11" s="1"/>
  <c r="D26" i="10"/>
  <c r="AG1" i="11" s="1"/>
  <c r="D25" i="10"/>
  <c r="AF1" i="11" s="1"/>
  <c r="D24" i="10"/>
  <c r="AE1" i="11" s="1"/>
  <c r="D23" i="10"/>
  <c r="AD1" i="11" s="1"/>
  <c r="D22" i="10"/>
  <c r="AC1" i="11" s="1"/>
  <c r="D21" i="10"/>
  <c r="AB1" i="11" s="1"/>
  <c r="D20" i="10"/>
  <c r="AA1" i="11" s="1"/>
  <c r="D19" i="10"/>
  <c r="Z1" i="11" s="1"/>
  <c r="D18" i="10"/>
  <c r="Y1" i="11" s="1"/>
  <c r="D17" i="10"/>
  <c r="X1" i="11" s="1"/>
  <c r="D16" i="10"/>
  <c r="W1" i="11" s="1"/>
  <c r="D15" i="10"/>
  <c r="V1" i="11" s="1"/>
  <c r="D14" i="10"/>
  <c r="U1" i="11" s="1"/>
  <c r="D12" i="10"/>
  <c r="S1" i="11" s="1"/>
  <c r="D11" i="10"/>
  <c r="R1" i="11" s="1"/>
  <c r="D10" i="10"/>
  <c r="Q1" i="11" s="1"/>
  <c r="D7" i="10"/>
  <c r="N1" i="11" s="1"/>
  <c r="D6" i="10"/>
  <c r="M1" i="11" s="1"/>
  <c r="D5" i="10"/>
  <c r="L1" i="11" s="1"/>
  <c r="D4" i="10"/>
  <c r="K1" i="11" s="1"/>
  <c r="A1" i="10"/>
  <c r="J2" i="8"/>
  <c r="BM4" i="8"/>
  <c r="AP36" i="8"/>
  <c r="P11" i="8"/>
  <c r="CA16" i="8"/>
  <c r="CA17" i="8"/>
  <c r="CA18" i="8"/>
  <c r="CA19" i="8"/>
  <c r="CA20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CA140" i="8"/>
  <c r="CA141" i="8"/>
  <c r="CA142" i="8"/>
  <c r="CA143" i="8"/>
  <c r="CA144" i="8"/>
  <c r="CA145" i="8"/>
  <c r="CA146" i="8"/>
  <c r="CA147" i="8"/>
  <c r="CA148" i="8"/>
  <c r="CA15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Z139" i="8"/>
  <c r="BZ140" i="8"/>
  <c r="BZ141" i="8"/>
  <c r="BZ142" i="8"/>
  <c r="BZ143" i="8"/>
  <c r="BZ144" i="8"/>
  <c r="BZ145" i="8"/>
  <c r="BZ146" i="8"/>
  <c r="BZ147" i="8"/>
  <c r="BZ148" i="8"/>
  <c r="BZ36" i="8"/>
  <c r="BZ16" i="8"/>
  <c r="BZ17" i="8"/>
  <c r="BZ18" i="8"/>
  <c r="BZ19" i="8"/>
  <c r="BZ20" i="8"/>
  <c r="BZ15" i="8"/>
  <c r="AB148" i="8"/>
  <c r="X148" i="8"/>
  <c r="BY148" i="8" s="1"/>
  <c r="E148" i="8"/>
  <c r="C148" i="8"/>
  <c r="A148" i="8"/>
  <c r="AB147" i="8"/>
  <c r="X147" i="8"/>
  <c r="BY147" i="8" s="1"/>
  <c r="E147" i="8"/>
  <c r="C147" i="8"/>
  <c r="A147" i="8"/>
  <c r="AB146" i="8"/>
  <c r="X146" i="8"/>
  <c r="BY146" i="8" s="1"/>
  <c r="E146" i="8"/>
  <c r="C146" i="8"/>
  <c r="A146" i="8"/>
  <c r="AB145" i="8"/>
  <c r="X145" i="8"/>
  <c r="BY145" i="8" s="1"/>
  <c r="E145" i="8"/>
  <c r="C145" i="8"/>
  <c r="A145" i="8"/>
  <c r="AB144" i="8"/>
  <c r="X144" i="8"/>
  <c r="BY144" i="8" s="1"/>
  <c r="E144" i="8"/>
  <c r="C144" i="8"/>
  <c r="A144" i="8"/>
  <c r="AB143" i="8"/>
  <c r="X143" i="8"/>
  <c r="BY143" i="8" s="1"/>
  <c r="E143" i="8"/>
  <c r="C143" i="8"/>
  <c r="A143" i="8"/>
  <c r="AB142" i="8"/>
  <c r="X142" i="8"/>
  <c r="BY142" i="8" s="1"/>
  <c r="E142" i="8"/>
  <c r="C142" i="8"/>
  <c r="A142" i="8"/>
  <c r="AB141" i="8"/>
  <c r="X141" i="8"/>
  <c r="BY141" i="8" s="1"/>
  <c r="E141" i="8"/>
  <c r="C141" i="8"/>
  <c r="A141" i="8"/>
  <c r="AB140" i="8"/>
  <c r="X140" i="8"/>
  <c r="BY140" i="8" s="1"/>
  <c r="E140" i="8"/>
  <c r="C140" i="8"/>
  <c r="A140" i="8"/>
  <c r="AB139" i="8"/>
  <c r="X139" i="8"/>
  <c r="BY139" i="8" s="1"/>
  <c r="E139" i="8"/>
  <c r="C139" i="8"/>
  <c r="A139" i="8"/>
  <c r="AB138" i="8"/>
  <c r="X138" i="8"/>
  <c r="BY138" i="8" s="1"/>
  <c r="E138" i="8"/>
  <c r="C138" i="8"/>
  <c r="A138" i="8"/>
  <c r="AB137" i="8"/>
  <c r="X137" i="8"/>
  <c r="BY137" i="8" s="1"/>
  <c r="E137" i="8"/>
  <c r="C137" i="8"/>
  <c r="A137" i="8"/>
  <c r="AB136" i="8"/>
  <c r="X136" i="8"/>
  <c r="BY136" i="8" s="1"/>
  <c r="E136" i="8"/>
  <c r="C136" i="8"/>
  <c r="A136" i="8"/>
  <c r="AB135" i="8"/>
  <c r="X135" i="8"/>
  <c r="BY135" i="8" s="1"/>
  <c r="E135" i="8"/>
  <c r="C135" i="8"/>
  <c r="A135" i="8"/>
  <c r="AB134" i="8"/>
  <c r="X134" i="8"/>
  <c r="BY134" i="8" s="1"/>
  <c r="E134" i="8"/>
  <c r="C134" i="8"/>
  <c r="A134" i="8"/>
  <c r="AB133" i="8"/>
  <c r="X133" i="8"/>
  <c r="BY133" i="8" s="1"/>
  <c r="E133" i="8"/>
  <c r="C133" i="8"/>
  <c r="A133" i="8"/>
  <c r="AB132" i="8"/>
  <c r="X132" i="8"/>
  <c r="E132" i="8"/>
  <c r="C132" i="8"/>
  <c r="A132" i="8"/>
  <c r="AB131" i="8"/>
  <c r="X131" i="8"/>
  <c r="BY131" i="8" s="1"/>
  <c r="E131" i="8"/>
  <c r="C131" i="8"/>
  <c r="A131" i="8"/>
  <c r="AB130" i="8"/>
  <c r="X130" i="8"/>
  <c r="BY130" i="8" s="1"/>
  <c r="E130" i="8"/>
  <c r="C130" i="8"/>
  <c r="A130" i="8"/>
  <c r="AB129" i="8"/>
  <c r="X129" i="8"/>
  <c r="BY129" i="8" s="1"/>
  <c r="E129" i="8"/>
  <c r="C129" i="8"/>
  <c r="A129" i="8"/>
  <c r="AB128" i="8"/>
  <c r="X128" i="8"/>
  <c r="BY128" i="8" s="1"/>
  <c r="E128" i="8"/>
  <c r="C128" i="8"/>
  <c r="A128" i="8"/>
  <c r="AB127" i="8"/>
  <c r="X127" i="8"/>
  <c r="BY127" i="8" s="1"/>
  <c r="E127" i="8"/>
  <c r="C127" i="8"/>
  <c r="A127" i="8"/>
  <c r="AB126" i="8"/>
  <c r="X126" i="8"/>
  <c r="BY126" i="8" s="1"/>
  <c r="E126" i="8"/>
  <c r="C126" i="8"/>
  <c r="A126" i="8"/>
  <c r="AB125" i="8"/>
  <c r="X125" i="8"/>
  <c r="BY125" i="8" s="1"/>
  <c r="E125" i="8"/>
  <c r="C125" i="8"/>
  <c r="A125" i="8"/>
  <c r="AB124" i="8"/>
  <c r="X124" i="8"/>
  <c r="BY124" i="8" s="1"/>
  <c r="E124" i="8"/>
  <c r="C124" i="8"/>
  <c r="A124" i="8"/>
  <c r="AB123" i="8"/>
  <c r="X123" i="8"/>
  <c r="BY123" i="8" s="1"/>
  <c r="E123" i="8"/>
  <c r="C123" i="8"/>
  <c r="A123" i="8"/>
  <c r="AB119" i="8"/>
  <c r="X119" i="8"/>
  <c r="BY119" i="8" s="1"/>
  <c r="E119" i="8"/>
  <c r="C119" i="8"/>
  <c r="A119" i="8"/>
  <c r="AB118" i="8"/>
  <c r="X118" i="8"/>
  <c r="BY118" i="8" s="1"/>
  <c r="E118" i="8"/>
  <c r="C118" i="8"/>
  <c r="A118" i="8"/>
  <c r="AB117" i="8"/>
  <c r="X117" i="8"/>
  <c r="BY117" i="8" s="1"/>
  <c r="E117" i="8"/>
  <c r="C117" i="8"/>
  <c r="A117" i="8"/>
  <c r="AB116" i="8"/>
  <c r="X116" i="8"/>
  <c r="BY116" i="8" s="1"/>
  <c r="E116" i="8"/>
  <c r="C116" i="8"/>
  <c r="A116" i="8"/>
  <c r="AB115" i="8"/>
  <c r="X115" i="8"/>
  <c r="BY115" i="8" s="1"/>
  <c r="E115" i="8"/>
  <c r="C115" i="8"/>
  <c r="A115" i="8"/>
  <c r="AB114" i="8"/>
  <c r="X114" i="8"/>
  <c r="BY114" i="8" s="1"/>
  <c r="E114" i="8"/>
  <c r="C114" i="8"/>
  <c r="A114" i="8"/>
  <c r="AB113" i="8"/>
  <c r="X113" i="8"/>
  <c r="BY113" i="8" s="1"/>
  <c r="E113" i="8"/>
  <c r="C113" i="8"/>
  <c r="A113" i="8"/>
  <c r="AB112" i="8"/>
  <c r="X112" i="8"/>
  <c r="BY112" i="8" s="1"/>
  <c r="E112" i="8"/>
  <c r="C112" i="8"/>
  <c r="A112" i="8"/>
  <c r="AB111" i="8"/>
  <c r="X111" i="8"/>
  <c r="BY111" i="8" s="1"/>
  <c r="E111" i="8"/>
  <c r="C111" i="8"/>
  <c r="A111" i="8"/>
  <c r="AB110" i="8"/>
  <c r="X110" i="8"/>
  <c r="BY110" i="8" s="1"/>
  <c r="E110" i="8"/>
  <c r="C110" i="8"/>
  <c r="A110" i="8"/>
  <c r="AB109" i="8"/>
  <c r="X109" i="8"/>
  <c r="BY109" i="8" s="1"/>
  <c r="E109" i="8"/>
  <c r="C109" i="8"/>
  <c r="A109" i="8"/>
  <c r="AB108" i="8"/>
  <c r="X108" i="8"/>
  <c r="BY108" i="8" s="1"/>
  <c r="E108" i="8"/>
  <c r="C108" i="8"/>
  <c r="A108" i="8"/>
  <c r="AB107" i="8"/>
  <c r="X107" i="8"/>
  <c r="BY107" i="8" s="1"/>
  <c r="E107" i="8"/>
  <c r="C107" i="8"/>
  <c r="A107" i="8"/>
  <c r="AB106" i="8"/>
  <c r="X106" i="8"/>
  <c r="BY106" i="8" s="1"/>
  <c r="E106" i="8"/>
  <c r="C106" i="8"/>
  <c r="A106" i="8"/>
  <c r="AB105" i="8"/>
  <c r="X105" i="8"/>
  <c r="BY105" i="8" s="1"/>
  <c r="E105" i="8"/>
  <c r="C105" i="8"/>
  <c r="A105" i="8"/>
  <c r="AB104" i="8"/>
  <c r="X104" i="8"/>
  <c r="BY104" i="8" s="1"/>
  <c r="E104" i="8"/>
  <c r="C104" i="8"/>
  <c r="A104" i="8"/>
  <c r="AB103" i="8"/>
  <c r="X103" i="8"/>
  <c r="BY103" i="8" s="1"/>
  <c r="E103" i="8"/>
  <c r="C103" i="8"/>
  <c r="A103" i="8"/>
  <c r="AB102" i="8"/>
  <c r="X102" i="8"/>
  <c r="BY102" i="8" s="1"/>
  <c r="E102" i="8"/>
  <c r="C102" i="8"/>
  <c r="A102" i="8"/>
  <c r="AB101" i="8"/>
  <c r="X101" i="8"/>
  <c r="BY101" i="8" s="1"/>
  <c r="E101" i="8"/>
  <c r="C101" i="8"/>
  <c r="A101" i="8"/>
  <c r="AB100" i="8"/>
  <c r="X100" i="8"/>
  <c r="BY100" i="8" s="1"/>
  <c r="E100" i="8"/>
  <c r="C100" i="8"/>
  <c r="A100" i="8"/>
  <c r="AB99" i="8"/>
  <c r="X99" i="8"/>
  <c r="BY99" i="8" s="1"/>
  <c r="E99" i="8"/>
  <c r="C99" i="8"/>
  <c r="A99" i="8"/>
  <c r="AB98" i="8"/>
  <c r="X98" i="8"/>
  <c r="BY98" i="8" s="1"/>
  <c r="E98" i="8"/>
  <c r="C98" i="8"/>
  <c r="A98" i="8"/>
  <c r="AB97" i="8"/>
  <c r="X97" i="8"/>
  <c r="BY97" i="8" s="1"/>
  <c r="E97" i="8"/>
  <c r="C97" i="8"/>
  <c r="A97" i="8"/>
  <c r="AB96" i="8"/>
  <c r="X96" i="8"/>
  <c r="BY96" i="8" s="1"/>
  <c r="E96" i="8"/>
  <c r="C96" i="8"/>
  <c r="A96" i="8"/>
  <c r="AB95" i="8"/>
  <c r="X95" i="8"/>
  <c r="BY95" i="8" s="1"/>
  <c r="E95" i="8"/>
  <c r="C95" i="8"/>
  <c r="A95" i="8"/>
  <c r="AB94" i="8"/>
  <c r="X94" i="8"/>
  <c r="BY94" i="8" s="1"/>
  <c r="E94" i="8"/>
  <c r="C94" i="8"/>
  <c r="A94" i="8"/>
  <c r="AB90" i="8"/>
  <c r="X90" i="8"/>
  <c r="BY90" i="8" s="1"/>
  <c r="E90" i="8"/>
  <c r="C90" i="8"/>
  <c r="A90" i="8"/>
  <c r="AB89" i="8"/>
  <c r="X89" i="8"/>
  <c r="BY89" i="8" s="1"/>
  <c r="E89" i="8"/>
  <c r="C89" i="8"/>
  <c r="A89" i="8"/>
  <c r="AB88" i="8"/>
  <c r="X88" i="8"/>
  <c r="BY88" i="8" s="1"/>
  <c r="E88" i="8"/>
  <c r="C88" i="8"/>
  <c r="A88" i="8"/>
  <c r="AB87" i="8"/>
  <c r="X87" i="8"/>
  <c r="BY87" i="8" s="1"/>
  <c r="E87" i="8"/>
  <c r="C87" i="8"/>
  <c r="A87" i="8"/>
  <c r="AB86" i="8"/>
  <c r="X86" i="8"/>
  <c r="BY86" i="8" s="1"/>
  <c r="E86" i="8"/>
  <c r="C86" i="8"/>
  <c r="A86" i="8"/>
  <c r="AB85" i="8"/>
  <c r="X85" i="8"/>
  <c r="BY85" i="8" s="1"/>
  <c r="E85" i="8"/>
  <c r="C85" i="8"/>
  <c r="A85" i="8"/>
  <c r="AB84" i="8"/>
  <c r="X84" i="8"/>
  <c r="BY84" i="8" s="1"/>
  <c r="E84" i="8"/>
  <c r="C84" i="8"/>
  <c r="A84" i="8"/>
  <c r="AB83" i="8"/>
  <c r="X83" i="8"/>
  <c r="BY83" i="8" s="1"/>
  <c r="E83" i="8"/>
  <c r="C83" i="8"/>
  <c r="A83" i="8"/>
  <c r="AB82" i="8"/>
  <c r="X82" i="8"/>
  <c r="BY82" i="8" s="1"/>
  <c r="E82" i="8"/>
  <c r="C82" i="8"/>
  <c r="A82" i="8"/>
  <c r="AB81" i="8"/>
  <c r="X81" i="8"/>
  <c r="BY81" i="8" s="1"/>
  <c r="E81" i="8"/>
  <c r="C81" i="8"/>
  <c r="A81" i="8"/>
  <c r="AB80" i="8"/>
  <c r="X80" i="8"/>
  <c r="BY80" i="8" s="1"/>
  <c r="E80" i="8"/>
  <c r="C80" i="8"/>
  <c r="A80" i="8"/>
  <c r="AB79" i="8"/>
  <c r="X79" i="8"/>
  <c r="BY79" i="8" s="1"/>
  <c r="E79" i="8"/>
  <c r="C79" i="8"/>
  <c r="A79" i="8"/>
  <c r="AB78" i="8"/>
  <c r="X78" i="8"/>
  <c r="BY78" i="8" s="1"/>
  <c r="E78" i="8"/>
  <c r="C78" i="8"/>
  <c r="A78" i="8"/>
  <c r="AB77" i="8"/>
  <c r="X77" i="8"/>
  <c r="BY77" i="8" s="1"/>
  <c r="E77" i="8"/>
  <c r="C77" i="8"/>
  <c r="A77" i="8"/>
  <c r="AB76" i="8"/>
  <c r="X76" i="8"/>
  <c r="BY76" i="8" s="1"/>
  <c r="E76" i="8"/>
  <c r="C76" i="8"/>
  <c r="A76" i="8"/>
  <c r="AB75" i="8"/>
  <c r="X75" i="8"/>
  <c r="BY75" i="8" s="1"/>
  <c r="E75" i="8"/>
  <c r="C75" i="8"/>
  <c r="A75" i="8"/>
  <c r="AP74" i="8"/>
  <c r="AB74" i="8"/>
  <c r="X74" i="8"/>
  <c r="BY74" i="8" s="1"/>
  <c r="E74" i="8"/>
  <c r="C74" i="8"/>
  <c r="A74" i="8"/>
  <c r="AB73" i="8"/>
  <c r="X73" i="8"/>
  <c r="BY73" i="8" s="1"/>
  <c r="E73" i="8"/>
  <c r="C73" i="8"/>
  <c r="A73" i="8"/>
  <c r="AB72" i="8"/>
  <c r="X72" i="8"/>
  <c r="BY72" i="8" s="1"/>
  <c r="E72" i="8"/>
  <c r="C72" i="8"/>
  <c r="A72" i="8"/>
  <c r="AB71" i="8"/>
  <c r="X71" i="8"/>
  <c r="BY71" i="8" s="1"/>
  <c r="E71" i="8"/>
  <c r="C71" i="8"/>
  <c r="A71" i="8"/>
  <c r="AB70" i="8"/>
  <c r="X70" i="8"/>
  <c r="BY70" i="8" s="1"/>
  <c r="E70" i="8"/>
  <c r="C70" i="8"/>
  <c r="A70" i="8"/>
  <c r="AB69" i="8"/>
  <c r="X69" i="8"/>
  <c r="BY69" i="8" s="1"/>
  <c r="E69" i="8"/>
  <c r="C69" i="8"/>
  <c r="A69" i="8"/>
  <c r="AB68" i="8"/>
  <c r="X68" i="8"/>
  <c r="BY68" i="8" s="1"/>
  <c r="E68" i="8"/>
  <c r="C68" i="8"/>
  <c r="A68" i="8"/>
  <c r="AB67" i="8"/>
  <c r="X67" i="8"/>
  <c r="BY67" i="8" s="1"/>
  <c r="E67" i="8"/>
  <c r="C67" i="8"/>
  <c r="A67" i="8"/>
  <c r="AB66" i="8"/>
  <c r="X66" i="8"/>
  <c r="BY66" i="8" s="1"/>
  <c r="E66" i="8"/>
  <c r="C66" i="8"/>
  <c r="A66" i="8"/>
  <c r="AB65" i="8"/>
  <c r="X65" i="8"/>
  <c r="BY65" i="8" s="1"/>
  <c r="E65" i="8"/>
  <c r="C65" i="8"/>
  <c r="A65" i="8"/>
  <c r="BN121" i="8"/>
  <c r="BN63" i="8"/>
  <c r="BN34" i="8"/>
  <c r="BU2" i="8"/>
  <c r="BY148" i="6"/>
  <c r="BZ148" i="6" s="1"/>
  <c r="BY147" i="6"/>
  <c r="BZ147" i="6" s="1"/>
  <c r="BY146" i="6"/>
  <c r="BZ146" i="6" s="1"/>
  <c r="BY145" i="6"/>
  <c r="BZ145" i="6" s="1"/>
  <c r="BY144" i="6"/>
  <c r="BZ144" i="6" s="1"/>
  <c r="BY143" i="6"/>
  <c r="BZ143" i="6" s="1"/>
  <c r="BY142" i="6"/>
  <c r="BZ142" i="6" s="1"/>
  <c r="BY141" i="6"/>
  <c r="BZ141" i="6" s="1"/>
  <c r="BY140" i="6"/>
  <c r="BZ140" i="6" s="1"/>
  <c r="BY139" i="6"/>
  <c r="BZ139" i="6" s="1"/>
  <c r="BY138" i="6"/>
  <c r="BZ138" i="6" s="1"/>
  <c r="BY137" i="6"/>
  <c r="BZ137" i="6" s="1"/>
  <c r="BY136" i="6"/>
  <c r="BZ136" i="6" s="1"/>
  <c r="BY135" i="6"/>
  <c r="BZ135" i="6" s="1"/>
  <c r="BY134" i="6"/>
  <c r="BZ134" i="6" s="1"/>
  <c r="BY133" i="6"/>
  <c r="BZ133" i="6" s="1"/>
  <c r="BY132" i="6"/>
  <c r="BZ132" i="6" s="1"/>
  <c r="BY131" i="6"/>
  <c r="BZ131" i="6" s="1"/>
  <c r="BY130" i="6"/>
  <c r="BZ130" i="6" s="1"/>
  <c r="BY129" i="6"/>
  <c r="BZ129" i="6" s="1"/>
  <c r="BY128" i="6"/>
  <c r="BZ128" i="6" s="1"/>
  <c r="BY127" i="6"/>
  <c r="BZ127" i="6" s="1"/>
  <c r="BY126" i="6"/>
  <c r="BZ126" i="6" s="1"/>
  <c r="BY125" i="6"/>
  <c r="BZ125" i="6" s="1"/>
  <c r="BY124" i="6"/>
  <c r="BZ124" i="6" s="1"/>
  <c r="BY123" i="6"/>
  <c r="BZ123" i="6" s="1"/>
  <c r="BY119" i="6"/>
  <c r="BZ119" i="6" s="1"/>
  <c r="BY118" i="6"/>
  <c r="BZ118" i="6" s="1"/>
  <c r="BY117" i="6"/>
  <c r="BZ117" i="6" s="1"/>
  <c r="BY116" i="6"/>
  <c r="BZ116" i="6" s="1"/>
  <c r="BY115" i="6"/>
  <c r="BZ115" i="6" s="1"/>
  <c r="BY114" i="6"/>
  <c r="BZ114" i="6" s="1"/>
  <c r="BY113" i="6"/>
  <c r="BZ113" i="6" s="1"/>
  <c r="BY112" i="6"/>
  <c r="BZ112" i="6" s="1"/>
  <c r="BY111" i="6"/>
  <c r="BZ111" i="6" s="1"/>
  <c r="BY110" i="6"/>
  <c r="BZ110" i="6" s="1"/>
  <c r="BY109" i="6"/>
  <c r="BZ109" i="6" s="1"/>
  <c r="BY108" i="6"/>
  <c r="BZ108" i="6" s="1"/>
  <c r="BY107" i="6"/>
  <c r="BZ107" i="6" s="1"/>
  <c r="BY106" i="6"/>
  <c r="BZ106" i="6" s="1"/>
  <c r="BY105" i="6"/>
  <c r="BZ105" i="6" s="1"/>
  <c r="BY104" i="6"/>
  <c r="BZ104" i="6" s="1"/>
  <c r="BY103" i="6"/>
  <c r="BZ103" i="6" s="1"/>
  <c r="BY102" i="6"/>
  <c r="BZ102" i="6" s="1"/>
  <c r="BY101" i="6"/>
  <c r="BZ101" i="6" s="1"/>
  <c r="BY100" i="6"/>
  <c r="BZ100" i="6" s="1"/>
  <c r="BY99" i="6"/>
  <c r="BZ99" i="6" s="1"/>
  <c r="BY98" i="6"/>
  <c r="BZ98" i="6" s="1"/>
  <c r="BY97" i="6"/>
  <c r="BZ97" i="6" s="1"/>
  <c r="BY96" i="6"/>
  <c r="BZ96" i="6" s="1"/>
  <c r="BY95" i="6"/>
  <c r="BZ95" i="6" s="1"/>
  <c r="BY94" i="6"/>
  <c r="BZ94" i="6" s="1"/>
  <c r="BY90" i="6"/>
  <c r="BZ90" i="6" s="1"/>
  <c r="BY89" i="6"/>
  <c r="BZ89" i="6" s="1"/>
  <c r="BY88" i="6"/>
  <c r="BZ88" i="6" s="1"/>
  <c r="BY87" i="6"/>
  <c r="BZ87" i="6" s="1"/>
  <c r="BY86" i="6"/>
  <c r="BZ86" i="6" s="1"/>
  <c r="BY85" i="6"/>
  <c r="BZ85" i="6" s="1"/>
  <c r="BY84" i="6"/>
  <c r="BZ84" i="6" s="1"/>
  <c r="BY83" i="6"/>
  <c r="BZ83" i="6" s="1"/>
  <c r="BY82" i="6"/>
  <c r="BZ82" i="6" s="1"/>
  <c r="BY81" i="6"/>
  <c r="BZ81" i="6" s="1"/>
  <c r="BY80" i="6"/>
  <c r="BZ80" i="6" s="1"/>
  <c r="BY79" i="6"/>
  <c r="BZ79" i="6" s="1"/>
  <c r="BY78" i="6"/>
  <c r="BZ78" i="6" s="1"/>
  <c r="BY77" i="6"/>
  <c r="BZ77" i="6" s="1"/>
  <c r="BY76" i="6"/>
  <c r="BZ76" i="6" s="1"/>
  <c r="BY75" i="6"/>
  <c r="BZ75" i="6" s="1"/>
  <c r="BY74" i="6"/>
  <c r="BZ74" i="6" s="1"/>
  <c r="BY73" i="6"/>
  <c r="BZ73" i="6" s="1"/>
  <c r="BY72" i="6"/>
  <c r="BZ72" i="6" s="1"/>
  <c r="BY71" i="6"/>
  <c r="BZ71" i="6" s="1"/>
  <c r="BY70" i="6"/>
  <c r="BZ70" i="6" s="1"/>
  <c r="BY69" i="6"/>
  <c r="BZ69" i="6" s="1"/>
  <c r="BY68" i="6"/>
  <c r="BZ68" i="6" s="1"/>
  <c r="BY67" i="6"/>
  <c r="BZ67" i="6" s="1"/>
  <c r="BY66" i="6"/>
  <c r="BZ66" i="6" s="1"/>
  <c r="BY65" i="6"/>
  <c r="BZ65" i="6" s="1"/>
  <c r="BY36" i="6"/>
  <c r="BZ36" i="6" s="1"/>
  <c r="BY37" i="6"/>
  <c r="BZ37" i="6" s="1"/>
  <c r="BY39" i="6"/>
  <c r="BZ39" i="6" s="1"/>
  <c r="BY40" i="6"/>
  <c r="BZ40" i="6" s="1"/>
  <c r="BY41" i="6"/>
  <c r="BZ41" i="6" s="1"/>
  <c r="BY42" i="6"/>
  <c r="BZ42" i="6" s="1"/>
  <c r="BY43" i="6"/>
  <c r="BZ43" i="6" s="1"/>
  <c r="BY44" i="6"/>
  <c r="BZ44" i="6" s="1"/>
  <c r="BY45" i="6"/>
  <c r="BZ45" i="6" s="1"/>
  <c r="BY46" i="6"/>
  <c r="BZ46" i="6" s="1"/>
  <c r="BY47" i="6"/>
  <c r="BZ47" i="6" s="1"/>
  <c r="BY48" i="6"/>
  <c r="BZ48" i="6" s="1"/>
  <c r="BY49" i="6"/>
  <c r="BZ49" i="6" s="1"/>
  <c r="BY50" i="6"/>
  <c r="BZ50" i="6" s="1"/>
  <c r="BY51" i="6"/>
  <c r="BZ51" i="6" s="1"/>
  <c r="BY52" i="6"/>
  <c r="BZ52" i="6" s="1"/>
  <c r="BY53" i="6"/>
  <c r="BZ53" i="6" s="1"/>
  <c r="BY54" i="6"/>
  <c r="BZ54" i="6" s="1"/>
  <c r="BY55" i="6"/>
  <c r="BZ55" i="6" s="1"/>
  <c r="BY56" i="6"/>
  <c r="BZ56" i="6" s="1"/>
  <c r="BY57" i="6"/>
  <c r="BZ57" i="6" s="1"/>
  <c r="BY58" i="6"/>
  <c r="BZ58" i="6" s="1"/>
  <c r="BY59" i="6"/>
  <c r="BZ59" i="6" s="1"/>
  <c r="BY60" i="6"/>
  <c r="BZ60" i="6" s="1"/>
  <c r="BY61" i="6"/>
  <c r="BZ61" i="6"/>
  <c r="AP148" i="8"/>
  <c r="AA148" i="6"/>
  <c r="AA148" i="8" s="1"/>
  <c r="AP147" i="8"/>
  <c r="AA147" i="6"/>
  <c r="AA147" i="8" s="1"/>
  <c r="AP146" i="8"/>
  <c r="AA146" i="6"/>
  <c r="AA146" i="8"/>
  <c r="AP145" i="8"/>
  <c r="AA145" i="6"/>
  <c r="AA145" i="8" s="1"/>
  <c r="AP144" i="8"/>
  <c r="AA144" i="6"/>
  <c r="AA144" i="8"/>
  <c r="AP143" i="8"/>
  <c r="AA143" i="6"/>
  <c r="AA143" i="8" s="1"/>
  <c r="AP142" i="8"/>
  <c r="AA142" i="6"/>
  <c r="AA142" i="8"/>
  <c r="AP141" i="8"/>
  <c r="AA141" i="6"/>
  <c r="AA141" i="8" s="1"/>
  <c r="AP140" i="8"/>
  <c r="AA140" i="6"/>
  <c r="AA140" i="8" s="1"/>
  <c r="AP139" i="8"/>
  <c r="AA139" i="6"/>
  <c r="AA139" i="8" s="1"/>
  <c r="AP138" i="8"/>
  <c r="AA138" i="6"/>
  <c r="AA138" i="8" s="1"/>
  <c r="AP137" i="8"/>
  <c r="AA137" i="6"/>
  <c r="AA137" i="8" s="1"/>
  <c r="AP136" i="8"/>
  <c r="AA136" i="6"/>
  <c r="AA136" i="8" s="1"/>
  <c r="AP135" i="8"/>
  <c r="AA135" i="6"/>
  <c r="AA135" i="8" s="1"/>
  <c r="AP134" i="8"/>
  <c r="AA134" i="6"/>
  <c r="AA134" i="8" s="1"/>
  <c r="AP133" i="8"/>
  <c r="AA133" i="6"/>
  <c r="AA133" i="8"/>
  <c r="BY132" i="8"/>
  <c r="AP132" i="8"/>
  <c r="AA132" i="6"/>
  <c r="AA132" i="8" s="1"/>
  <c r="AP131" i="8"/>
  <c r="AA131" i="6"/>
  <c r="AA131" i="8" s="1"/>
  <c r="AP130" i="8"/>
  <c r="AA130" i="6"/>
  <c r="AA130" i="8" s="1"/>
  <c r="AP129" i="8"/>
  <c r="AA129" i="6"/>
  <c r="AA129" i="8" s="1"/>
  <c r="AP128" i="8"/>
  <c r="AA128" i="6"/>
  <c r="AA128" i="8" s="1"/>
  <c r="AP127" i="8"/>
  <c r="AA127" i="6"/>
  <c r="AA127" i="8" s="1"/>
  <c r="AP126" i="8"/>
  <c r="AA126" i="6"/>
  <c r="AA126" i="8" s="1"/>
  <c r="AP125" i="8"/>
  <c r="AA125" i="6"/>
  <c r="AA125" i="8" s="1"/>
  <c r="AP124" i="8"/>
  <c r="AA124" i="6"/>
  <c r="AA124" i="8" s="1"/>
  <c r="AP123" i="8"/>
  <c r="AA123" i="6"/>
  <c r="AA123" i="8" s="1"/>
  <c r="AP119" i="8"/>
  <c r="AA119" i="6"/>
  <c r="AA119" i="8" s="1"/>
  <c r="AP118" i="8"/>
  <c r="AA118" i="6"/>
  <c r="AA118" i="8" s="1"/>
  <c r="AP117" i="8"/>
  <c r="AA117" i="6"/>
  <c r="AA117" i="8" s="1"/>
  <c r="AP116" i="8"/>
  <c r="AA116" i="6"/>
  <c r="AA116" i="8" s="1"/>
  <c r="AP115" i="8"/>
  <c r="AA115" i="6"/>
  <c r="AA115" i="8" s="1"/>
  <c r="AP114" i="8"/>
  <c r="AA114" i="6"/>
  <c r="AA114" i="8" s="1"/>
  <c r="AP113" i="8"/>
  <c r="AA113" i="6"/>
  <c r="AA113" i="8" s="1"/>
  <c r="AP112" i="8"/>
  <c r="AA112" i="6"/>
  <c r="AA112" i="8" s="1"/>
  <c r="AP111" i="8"/>
  <c r="AA111" i="6"/>
  <c r="AA111" i="8" s="1"/>
  <c r="AP110" i="8"/>
  <c r="AA110" i="6"/>
  <c r="AA110" i="8" s="1"/>
  <c r="AP109" i="8"/>
  <c r="AA109" i="6"/>
  <c r="AA109" i="8" s="1"/>
  <c r="AP108" i="8"/>
  <c r="AA108" i="6"/>
  <c r="AA108" i="8" s="1"/>
  <c r="AP107" i="8"/>
  <c r="AA107" i="6"/>
  <c r="AA107" i="8"/>
  <c r="AP106" i="8"/>
  <c r="AA106" i="6"/>
  <c r="AA106" i="8" s="1"/>
  <c r="AP105" i="8"/>
  <c r="AA105" i="6"/>
  <c r="AA105" i="8" s="1"/>
  <c r="AP104" i="8"/>
  <c r="AA104" i="6"/>
  <c r="AA104" i="8" s="1"/>
  <c r="AP103" i="8"/>
  <c r="AA103" i="6"/>
  <c r="AA103" i="8" s="1"/>
  <c r="AP102" i="8"/>
  <c r="AA102" i="6"/>
  <c r="AA102" i="8" s="1"/>
  <c r="AP101" i="8"/>
  <c r="AA101" i="6"/>
  <c r="AA101" i="8"/>
  <c r="AP100" i="8"/>
  <c r="AA100" i="6"/>
  <c r="AA100" i="8" s="1"/>
  <c r="AP99" i="8"/>
  <c r="AA99" i="6"/>
  <c r="AA99" i="8"/>
  <c r="AP98" i="8"/>
  <c r="AA98" i="6"/>
  <c r="AA98" i="8" s="1"/>
  <c r="AP97" i="8"/>
  <c r="AA97" i="6"/>
  <c r="AA97" i="8"/>
  <c r="AP96" i="8"/>
  <c r="AA96" i="6"/>
  <c r="AA96" i="8" s="1"/>
  <c r="AA95" i="6"/>
  <c r="AA95" i="8" s="1"/>
  <c r="AP94" i="8"/>
  <c r="AA94" i="6"/>
  <c r="AA94" i="8" s="1"/>
  <c r="AP90" i="8"/>
  <c r="AA90" i="6"/>
  <c r="AA90" i="8" s="1"/>
  <c r="AP89" i="8"/>
  <c r="AA89" i="6"/>
  <c r="AA89" i="8" s="1"/>
  <c r="AP88" i="8"/>
  <c r="AA88" i="6"/>
  <c r="AA88" i="8" s="1"/>
  <c r="AP87" i="8"/>
  <c r="AA87" i="6"/>
  <c r="AA87" i="8"/>
  <c r="AP86" i="8"/>
  <c r="AA86" i="6"/>
  <c r="AA86" i="8" s="1"/>
  <c r="AP85" i="8"/>
  <c r="AA85" i="6"/>
  <c r="AA85" i="8" s="1"/>
  <c r="AP84" i="8"/>
  <c r="AA84" i="6"/>
  <c r="AA84" i="8"/>
  <c r="AP83" i="8"/>
  <c r="AA83" i="6"/>
  <c r="AA83" i="8" s="1"/>
  <c r="AP82" i="8"/>
  <c r="AA82" i="6"/>
  <c r="AA82" i="8" s="1"/>
  <c r="AP81" i="8"/>
  <c r="AA81" i="6"/>
  <c r="AA81" i="8" s="1"/>
  <c r="AP80" i="8"/>
  <c r="AA80" i="6"/>
  <c r="AA80" i="8" s="1"/>
  <c r="AP79" i="8"/>
  <c r="AA79" i="6"/>
  <c r="AA79" i="8" s="1"/>
  <c r="AP78" i="8"/>
  <c r="AA78" i="6"/>
  <c r="AA78" i="8" s="1"/>
  <c r="AP77" i="8"/>
  <c r="AA77" i="6"/>
  <c r="AA77" i="8" s="1"/>
  <c r="AP76" i="8"/>
  <c r="AA76" i="6"/>
  <c r="AA76" i="8" s="1"/>
  <c r="AP75" i="8"/>
  <c r="AA75" i="6"/>
  <c r="AA75" i="8" s="1"/>
  <c r="AA74" i="6"/>
  <c r="AA74" i="8" s="1"/>
  <c r="AP73" i="8"/>
  <c r="AA73" i="6"/>
  <c r="AA73" i="8" s="1"/>
  <c r="AP72" i="8"/>
  <c r="AA72" i="6"/>
  <c r="AA72" i="8" s="1"/>
  <c r="AP71" i="8"/>
  <c r="AA71" i="6"/>
  <c r="AA71" i="8" s="1"/>
  <c r="AP70" i="8"/>
  <c r="AA70" i="6"/>
  <c r="AA70" i="8" s="1"/>
  <c r="AP69" i="8"/>
  <c r="AA69" i="6"/>
  <c r="AA69" i="8" s="1"/>
  <c r="AP68" i="8"/>
  <c r="AA68" i="6"/>
  <c r="AA68" i="8"/>
  <c r="AP67" i="8"/>
  <c r="AA67" i="6"/>
  <c r="AA67" i="8" s="1"/>
  <c r="AA66" i="6"/>
  <c r="AA66" i="8" s="1"/>
  <c r="AP65" i="8"/>
  <c r="AA65" i="6"/>
  <c r="AA65" i="8" s="1"/>
  <c r="BY23" i="6"/>
  <c r="BZ23" i="6" s="1"/>
  <c r="BY24" i="6"/>
  <c r="BZ24" i="6" s="1"/>
  <c r="BY25" i="6"/>
  <c r="BZ25" i="6" s="1"/>
  <c r="BY26" i="6"/>
  <c r="BZ26" i="6" s="1"/>
  <c r="BY27" i="6"/>
  <c r="BZ27" i="6" s="1"/>
  <c r="BY28" i="6"/>
  <c r="BZ28" i="6" s="1"/>
  <c r="BY29" i="6"/>
  <c r="BZ29" i="6" s="1"/>
  <c r="BY30" i="6"/>
  <c r="BZ30" i="6" s="1"/>
  <c r="BY31" i="6"/>
  <c r="BZ31" i="6" s="1"/>
  <c r="BY32" i="6"/>
  <c r="BZ32" i="6" s="1"/>
  <c r="AA61" i="6"/>
  <c r="AA61" i="8" s="1"/>
  <c r="AA60" i="6"/>
  <c r="AA60" i="8" s="1"/>
  <c r="AA59" i="6"/>
  <c r="AA58" i="6"/>
  <c r="AA57" i="6"/>
  <c r="AA56" i="6"/>
  <c r="AA56" i="8" s="1"/>
  <c r="AA55" i="6"/>
  <c r="AA55" i="8" s="1"/>
  <c r="AA54" i="6"/>
  <c r="AA53" i="6"/>
  <c r="AA52" i="6"/>
  <c r="AA52" i="8" s="1"/>
  <c r="AA51" i="6"/>
  <c r="AA50" i="6"/>
  <c r="AA49" i="6"/>
  <c r="AA49" i="8" s="1"/>
  <c r="AA48" i="6"/>
  <c r="AA48" i="8" s="1"/>
  <c r="AA47" i="6"/>
  <c r="AA47" i="8" s="1"/>
  <c r="AA46" i="6"/>
  <c r="AA45" i="6"/>
  <c r="AA45" i="8" s="1"/>
  <c r="AA44" i="6"/>
  <c r="AA44" i="8" s="1"/>
  <c r="AA43" i="6"/>
  <c r="AA43" i="8" s="1"/>
  <c r="AA42" i="6"/>
  <c r="AA42" i="8" s="1"/>
  <c r="AA41" i="6"/>
  <c r="AA41" i="8" s="1"/>
  <c r="AA40" i="6"/>
  <c r="AA40" i="8" s="1"/>
  <c r="AA39" i="6"/>
  <c r="AA39" i="8" s="1"/>
  <c r="AA38" i="6"/>
  <c r="AA38" i="8" s="1"/>
  <c r="AA37" i="6"/>
  <c r="AA37" i="8" s="1"/>
  <c r="AA36" i="6"/>
  <c r="AA36" i="8" s="1"/>
  <c r="F4" i="8"/>
  <c r="AP20" i="6"/>
  <c r="AP20" i="8" s="1"/>
  <c r="AP19" i="6"/>
  <c r="AP19" i="8" s="1"/>
  <c r="AP18" i="6"/>
  <c r="AP17" i="6"/>
  <c r="BY17" i="6" s="1"/>
  <c r="BZ17" i="6" s="1"/>
  <c r="AP16" i="6"/>
  <c r="BY15" i="6"/>
  <c r="BZ15" i="6" s="1"/>
  <c r="AB61" i="8"/>
  <c r="X61" i="8"/>
  <c r="BY61" i="8" s="1"/>
  <c r="E61" i="8"/>
  <c r="C61" i="8"/>
  <c r="A61" i="8"/>
  <c r="AB60" i="8"/>
  <c r="X60" i="8"/>
  <c r="BY60" i="8" s="1"/>
  <c r="E60" i="8"/>
  <c r="C60" i="8"/>
  <c r="A60" i="8"/>
  <c r="AB59" i="8"/>
  <c r="X59" i="8"/>
  <c r="BY59" i="8" s="1"/>
  <c r="E59" i="8"/>
  <c r="C59" i="8"/>
  <c r="A59" i="8"/>
  <c r="AB58" i="8"/>
  <c r="X58" i="8"/>
  <c r="BY58" i="8" s="1"/>
  <c r="E58" i="8"/>
  <c r="C58" i="8"/>
  <c r="A58" i="8"/>
  <c r="AB57" i="8"/>
  <c r="X57" i="8"/>
  <c r="BY57" i="8" s="1"/>
  <c r="E57" i="8"/>
  <c r="C57" i="8"/>
  <c r="A57" i="8"/>
  <c r="AB56" i="8"/>
  <c r="X56" i="8"/>
  <c r="BY56" i="8" s="1"/>
  <c r="E56" i="8"/>
  <c r="C56" i="8"/>
  <c r="A56" i="8"/>
  <c r="AB55" i="8"/>
  <c r="X55" i="8"/>
  <c r="BY55" i="8" s="1"/>
  <c r="E55" i="8"/>
  <c r="C55" i="8"/>
  <c r="A55" i="8"/>
  <c r="AB54" i="8"/>
  <c r="X54" i="8"/>
  <c r="BY54" i="8" s="1"/>
  <c r="E54" i="8"/>
  <c r="C54" i="8"/>
  <c r="A54" i="8"/>
  <c r="AB53" i="8"/>
  <c r="X53" i="8"/>
  <c r="BY53" i="8" s="1"/>
  <c r="E53" i="8"/>
  <c r="C53" i="8"/>
  <c r="A53" i="8"/>
  <c r="AB52" i="8"/>
  <c r="X52" i="8"/>
  <c r="BY52" i="8" s="1"/>
  <c r="E52" i="8"/>
  <c r="C52" i="8"/>
  <c r="A52" i="8"/>
  <c r="AB51" i="8"/>
  <c r="X51" i="8"/>
  <c r="BY51" i="8" s="1"/>
  <c r="E51" i="8"/>
  <c r="C51" i="8"/>
  <c r="A51" i="8"/>
  <c r="AB50" i="8"/>
  <c r="X50" i="8"/>
  <c r="BY50" i="8" s="1"/>
  <c r="E50" i="8"/>
  <c r="C50" i="8"/>
  <c r="A50" i="8"/>
  <c r="AB49" i="8"/>
  <c r="X49" i="8"/>
  <c r="BY49" i="8" s="1"/>
  <c r="E49" i="8"/>
  <c r="C49" i="8"/>
  <c r="A49" i="8"/>
  <c r="AB48" i="8"/>
  <c r="X48" i="8"/>
  <c r="BY48" i="8" s="1"/>
  <c r="E48" i="8"/>
  <c r="C48" i="8"/>
  <c r="A48" i="8"/>
  <c r="AB47" i="8"/>
  <c r="X47" i="8"/>
  <c r="BY47" i="8" s="1"/>
  <c r="E47" i="8"/>
  <c r="C47" i="8"/>
  <c r="A47" i="8"/>
  <c r="AB46" i="8"/>
  <c r="X46" i="8"/>
  <c r="BY46" i="8" s="1"/>
  <c r="E46" i="8"/>
  <c r="C46" i="8"/>
  <c r="A46" i="8"/>
  <c r="AB45" i="8"/>
  <c r="X45" i="8"/>
  <c r="BY45" i="8" s="1"/>
  <c r="E45" i="8"/>
  <c r="C45" i="8"/>
  <c r="A45" i="8"/>
  <c r="AB44" i="8"/>
  <c r="X44" i="8"/>
  <c r="BY44" i="8" s="1"/>
  <c r="E44" i="8"/>
  <c r="C44" i="8"/>
  <c r="A44" i="8"/>
  <c r="AB43" i="8"/>
  <c r="X43" i="8"/>
  <c r="BY43" i="8" s="1"/>
  <c r="E43" i="8"/>
  <c r="C43" i="8"/>
  <c r="A43" i="8"/>
  <c r="AB42" i="8"/>
  <c r="X42" i="8"/>
  <c r="BY42" i="8" s="1"/>
  <c r="E42" i="8"/>
  <c r="C42" i="8"/>
  <c r="A42" i="8"/>
  <c r="AB41" i="8"/>
  <c r="X41" i="8"/>
  <c r="BY41" i="8" s="1"/>
  <c r="E41" i="8"/>
  <c r="C41" i="8"/>
  <c r="A41" i="8"/>
  <c r="AB40" i="8"/>
  <c r="X40" i="8"/>
  <c r="BY40" i="8" s="1"/>
  <c r="E40" i="8"/>
  <c r="C40" i="8"/>
  <c r="A40" i="8"/>
  <c r="AB39" i="8"/>
  <c r="X39" i="8"/>
  <c r="BY39" i="8" s="1"/>
  <c r="E39" i="8"/>
  <c r="C39" i="8"/>
  <c r="A39" i="8"/>
  <c r="AB38" i="8"/>
  <c r="X38" i="8"/>
  <c r="E38" i="8"/>
  <c r="C38" i="8"/>
  <c r="A38" i="8"/>
  <c r="AB37" i="8"/>
  <c r="X37" i="8"/>
  <c r="BY37" i="8" s="1"/>
  <c r="E37" i="8"/>
  <c r="C37" i="8"/>
  <c r="A37" i="8"/>
  <c r="AB36" i="8"/>
  <c r="X36" i="8"/>
  <c r="BY36" i="8" s="1"/>
  <c r="E36" i="8"/>
  <c r="C36" i="8"/>
  <c r="A36" i="8"/>
  <c r="E19" i="8"/>
  <c r="X19" i="8"/>
  <c r="BY19" i="8" s="1"/>
  <c r="AB19" i="8"/>
  <c r="AP61" i="8"/>
  <c r="AP60" i="8"/>
  <c r="AP59" i="8"/>
  <c r="AP58" i="8"/>
  <c r="AP57" i="8"/>
  <c r="AP56" i="8"/>
  <c r="AP55" i="8"/>
  <c r="AP54" i="8"/>
  <c r="AP53" i="8"/>
  <c r="AP52" i="8"/>
  <c r="AP51" i="8"/>
  <c r="AP50" i="8"/>
  <c r="AP49" i="8"/>
  <c r="AP48" i="8"/>
  <c r="AP47" i="8"/>
  <c r="AP46" i="8"/>
  <c r="AP45" i="8"/>
  <c r="AP44" i="8"/>
  <c r="AP43" i="8"/>
  <c r="AP42" i="8"/>
  <c r="AP41" i="8"/>
  <c r="AP40" i="8"/>
  <c r="AP39" i="8"/>
  <c r="AP37" i="8"/>
  <c r="D3" i="10"/>
  <c r="J1" i="11" s="1"/>
  <c r="BY18" i="6"/>
  <c r="BZ18" i="6" s="1"/>
  <c r="AB15" i="8"/>
  <c r="AA46" i="8"/>
  <c r="AA59" i="8"/>
  <c r="AA58" i="8"/>
  <c r="AA57" i="8"/>
  <c r="AA54" i="8"/>
  <c r="AA53" i="8"/>
  <c r="AA51" i="8"/>
  <c r="AA50" i="8"/>
  <c r="E17" i="8"/>
  <c r="X17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8" i="8"/>
  <c r="AB17" i="8"/>
  <c r="AB16" i="8"/>
  <c r="X32" i="8"/>
  <c r="X31" i="8"/>
  <c r="X30" i="8"/>
  <c r="BV30" i="8" s="1"/>
  <c r="X29" i="8"/>
  <c r="X28" i="8"/>
  <c r="X27" i="8"/>
  <c r="X26" i="8"/>
  <c r="X25" i="8"/>
  <c r="X24" i="8"/>
  <c r="X23" i="8"/>
  <c r="X22" i="8"/>
  <c r="X21" i="8"/>
  <c r="X20" i="8"/>
  <c r="X18" i="8"/>
  <c r="BY18" i="8" s="1"/>
  <c r="X16" i="8"/>
  <c r="X15" i="8"/>
  <c r="AA32" i="6"/>
  <c r="AA32" i="8" s="1"/>
  <c r="AA31" i="6"/>
  <c r="AA31" i="8" s="1"/>
  <c r="AA30" i="6"/>
  <c r="AA30" i="8" s="1"/>
  <c r="AA29" i="6"/>
  <c r="AA29" i="8" s="1"/>
  <c r="AA28" i="6"/>
  <c r="AA28" i="8"/>
  <c r="AA27" i="6"/>
  <c r="AA27" i="8" s="1"/>
  <c r="AA26" i="6"/>
  <c r="AA26" i="8" s="1"/>
  <c r="AA25" i="6"/>
  <c r="AA25" i="8" s="1"/>
  <c r="AA24" i="6"/>
  <c r="AA24" i="8" s="1"/>
  <c r="AA23" i="6"/>
  <c r="AA23" i="8" s="1"/>
  <c r="AA22" i="6"/>
  <c r="AA22" i="8" s="1"/>
  <c r="AA21" i="6"/>
  <c r="AA21" i="8" s="1"/>
  <c r="AA20" i="6"/>
  <c r="AA20" i="8" s="1"/>
  <c r="AA19" i="6"/>
  <c r="AA19" i="8" s="1"/>
  <c r="AA18" i="6"/>
  <c r="AA18" i="8" s="1"/>
  <c r="AA17" i="6"/>
  <c r="AA17" i="8" s="1"/>
  <c r="AA16" i="6"/>
  <c r="AA16" i="8" s="1"/>
  <c r="AA15" i="6"/>
  <c r="AA15" i="8" s="1"/>
  <c r="M12" i="8"/>
  <c r="G11" i="8"/>
  <c r="P10" i="8"/>
  <c r="M10" i="8"/>
  <c r="F10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C25" i="8"/>
  <c r="A25" i="8"/>
  <c r="C24" i="8"/>
  <c r="A24" i="8"/>
  <c r="C23" i="8"/>
  <c r="A23" i="8"/>
  <c r="C22" i="8"/>
  <c r="A22" i="8"/>
  <c r="C21" i="8"/>
  <c r="A21" i="8"/>
  <c r="C20" i="8"/>
  <c r="A20" i="8"/>
  <c r="C19" i="8"/>
  <c r="A19" i="8"/>
  <c r="C18" i="8"/>
  <c r="A18" i="8"/>
  <c r="C17" i="8"/>
  <c r="A17" i="8"/>
  <c r="E32" i="8"/>
  <c r="E31" i="8"/>
  <c r="E30" i="8"/>
  <c r="E29" i="8"/>
  <c r="E28" i="8"/>
  <c r="E27" i="8"/>
  <c r="E26" i="8"/>
  <c r="E25" i="8"/>
  <c r="E24" i="8"/>
  <c r="E22" i="8"/>
  <c r="E21" i="8"/>
  <c r="E20" i="8"/>
  <c r="E18" i="8"/>
  <c r="E16" i="8"/>
  <c r="E15" i="8"/>
  <c r="A16" i="8"/>
  <c r="C16" i="8"/>
  <c r="C15" i="8"/>
  <c r="A15" i="8"/>
  <c r="BB8" i="8"/>
  <c r="BB6" i="8"/>
  <c r="BN2" i="8"/>
  <c r="BJ2" i="8"/>
  <c r="BC2" i="8"/>
  <c r="E7" i="8"/>
  <c r="S3" i="8"/>
  <c r="AP29" i="8"/>
  <c r="AP28" i="8"/>
  <c r="AP18" i="8"/>
  <c r="D13" i="10" s="1"/>
  <c r="T1" i="11" s="1"/>
  <c r="AP23" i="8"/>
  <c r="AP24" i="8"/>
  <c r="AP25" i="8"/>
  <c r="AP26" i="8"/>
  <c r="AP27" i="8"/>
  <c r="AP30" i="8"/>
  <c r="AP31" i="8"/>
  <c r="AP32" i="8"/>
  <c r="D9" i="10"/>
  <c r="P1" i="11" s="1"/>
  <c r="AP22" i="8"/>
  <c r="D40" i="10" s="1"/>
  <c r="AU1" i="11" s="1"/>
  <c r="AP38" i="8" l="1"/>
  <c r="BY38" i="8" s="1"/>
  <c r="BY62" i="8" s="1"/>
  <c r="AF10" i="6"/>
  <c r="AQ10" i="6" s="1"/>
  <c r="BY38" i="6"/>
  <c r="BZ38" i="6" s="1"/>
  <c r="AP17" i="8"/>
  <c r="AP16" i="8"/>
  <c r="AF11" i="6"/>
  <c r="AP33" i="6"/>
  <c r="AP91" i="6"/>
  <c r="AP120" i="6"/>
  <c r="BY149" i="6"/>
  <c r="AP66" i="8"/>
  <c r="BY120" i="8"/>
  <c r="BY149" i="8"/>
  <c r="BY91" i="8"/>
  <c r="AP21" i="8"/>
  <c r="BY15" i="8"/>
  <c r="D32" i="10"/>
  <c r="AM1" i="11" s="1"/>
  <c r="D28" i="10"/>
  <c r="AI1" i="11" s="1"/>
  <c r="D29" i="10"/>
  <c r="AJ1" i="11" s="1"/>
  <c r="D31" i="10"/>
  <c r="AL1" i="11" s="1"/>
  <c r="BY17" i="8"/>
  <c r="BY20" i="8"/>
  <c r="BY20" i="6"/>
  <c r="BZ20" i="6" s="1"/>
  <c r="BY21" i="6"/>
  <c r="BZ21" i="6" s="1"/>
  <c r="BY22" i="6"/>
  <c r="BZ22" i="6" s="1"/>
  <c r="AP62" i="6"/>
  <c r="BY19" i="6"/>
  <c r="BZ19" i="6" s="1"/>
  <c r="BY62" i="6"/>
  <c r="D8" i="10"/>
  <c r="O1" i="11" s="1"/>
  <c r="BY120" i="6"/>
  <c r="BZ120" i="6" s="1"/>
  <c r="AP95" i="8"/>
  <c r="BY91" i="6"/>
  <c r="BY16" i="6"/>
  <c r="BY16" i="8"/>
  <c r="AP149" i="6"/>
  <c r="AF10" i="8" l="1"/>
  <c r="AF11" i="8"/>
  <c r="AQ11" i="6"/>
  <c r="AQ11" i="8" s="1"/>
  <c r="AQ10" i="8"/>
  <c r="BZ62" i="6"/>
  <c r="BZ91" i="6"/>
  <c r="D1" i="10"/>
  <c r="BY33" i="8"/>
  <c r="BZ33" i="8" s="1"/>
  <c r="D43" i="10" s="1"/>
  <c r="AX1" i="11" s="1"/>
  <c r="BZ149" i="6"/>
  <c r="BZ16" i="6"/>
  <c r="BY33" i="6"/>
  <c r="BZ33" i="6" s="1"/>
  <c r="AJ8" i="6" l="1"/>
  <c r="AJ8" i="8" s="1"/>
  <c r="G2" i="10" s="1"/>
  <c r="AJ6" i="6"/>
  <c r="C1" i="11" s="1"/>
  <c r="AJ6" i="8" l="1"/>
  <c r="G1" i="10" s="1"/>
</calcChain>
</file>

<file path=xl/comments1.xml><?xml version="1.0" encoding="utf-8"?>
<comments xmlns="http://schemas.openxmlformats.org/spreadsheetml/2006/main">
  <authors>
    <author>ta-yamanaka</author>
    <author>t-yamanaka</author>
  </authors>
  <commentList>
    <comment ref="B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インボイス制度の
登録番号になります。登録されましたら、こちらに番号を入力してください</t>
        </r>
      </text>
    </comment>
    <comment ref="M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銀行以外は
変更を
お願いします</t>
        </r>
      </text>
    </comment>
    <comment ref="AZ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Excelのファイル名を表示されている
名前にしてください。
コピー＆ペーストはできませんでした。
お手数ですが、手入力でお願いします。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t-yamanaka</author>
  </authors>
  <commentLis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銀行以外は
変更を
お願いします</t>
        </r>
      </text>
    </comment>
  </commentList>
</comments>
</file>

<file path=xl/comments3.xml><?xml version="1.0" encoding="utf-8"?>
<comments xmlns="http://schemas.openxmlformats.org/spreadsheetml/2006/main">
  <authors>
    <author>ta-yamanaka</author>
  </authors>
  <commentList>
    <comment ref="G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差額が発生した
場合は
工事科目か
外注コードが全て
入力されているか
確認してください。　</t>
        </r>
      </text>
    </comment>
  </commentList>
</comments>
</file>

<file path=xl/sharedStrings.xml><?xml version="1.0" encoding="utf-8"?>
<sst xmlns="http://schemas.openxmlformats.org/spreadsheetml/2006/main" count="366" uniqueCount="210">
  <si>
    <t>No.</t>
    <phoneticPr fontId="1"/>
  </si>
  <si>
    <t>取引先コード</t>
    <rPh sb="0" eb="3">
      <t>トリヒキサキ</t>
    </rPh>
    <phoneticPr fontId="1"/>
  </si>
  <si>
    <t>会社名</t>
    <rPh sb="0" eb="3">
      <t>カイシャメイ</t>
    </rPh>
    <phoneticPr fontId="1"/>
  </si>
  <si>
    <t>TEL</t>
    <phoneticPr fontId="1"/>
  </si>
  <si>
    <t>No</t>
    <phoneticPr fontId="4"/>
  </si>
  <si>
    <t>請求日</t>
    <rPh sb="0" eb="2">
      <t>セイキュウ</t>
    </rPh>
    <rPh sb="2" eb="3">
      <t>ビ</t>
    </rPh>
    <phoneticPr fontId="4"/>
  </si>
  <si>
    <t>品目</t>
    <rPh sb="0" eb="2">
      <t>ヒンモク</t>
    </rPh>
    <phoneticPr fontId="4"/>
  </si>
  <si>
    <t>数量</t>
    <rPh sb="0" eb="2">
      <t>スウリョウ</t>
    </rPh>
    <phoneticPr fontId="4"/>
  </si>
  <si>
    <t>丸亀産業株式会社</t>
    <rPh sb="0" eb="4">
      <t>マルカメサンギョウ</t>
    </rPh>
    <rPh sb="4" eb="8">
      <t>カブシキカイシャ</t>
    </rPh>
    <phoneticPr fontId="1"/>
  </si>
  <si>
    <t>部署</t>
    <rPh sb="0" eb="2">
      <t>ブショ</t>
    </rPh>
    <phoneticPr fontId="1"/>
  </si>
  <si>
    <t>（</t>
    <phoneticPr fontId="1"/>
  </si>
  <si>
    <t>）</t>
    <phoneticPr fontId="1"/>
  </si>
  <si>
    <t>作業所御中</t>
    <rPh sb="0" eb="3">
      <t>サギョウショ</t>
    </rPh>
    <rPh sb="3" eb="5">
      <t>オンチュウ</t>
    </rPh>
    <phoneticPr fontId="1"/>
  </si>
  <si>
    <t>（請求者控）</t>
    <rPh sb="1" eb="4">
      <t>セイキュウシャ</t>
    </rPh>
    <rPh sb="4" eb="5">
      <t>ヒカ</t>
    </rPh>
    <phoneticPr fontId="1"/>
  </si>
  <si>
    <t>FAX</t>
    <phoneticPr fontId="1"/>
  </si>
  <si>
    <t>※　取引先コードは必ず記入してください。</t>
    <phoneticPr fontId="1"/>
  </si>
  <si>
    <t>振込先</t>
    <rPh sb="0" eb="3">
      <t>フリコミサキ</t>
    </rPh>
    <phoneticPr fontId="1"/>
  </si>
  <si>
    <t>支店</t>
    <rPh sb="0" eb="2">
      <t>シテン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</si>
  <si>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</si>
  <si>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</si>
  <si>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</si>
  <si>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</si>
  <si>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</si>
  <si>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0101</t>
  </si>
  <si>
    <t xml:space="preserve">  《 請求書提出上の注意事項 》
</t>
    <rPh sb="4" eb="10">
      <t>セイキュウショテイシュツジョウ</t>
    </rPh>
    <rPh sb="11" eb="15">
      <t>チュウイジコウ</t>
    </rPh>
    <phoneticPr fontId="1"/>
  </si>
  <si>
    <t>1 この請求書は材料費、経費代金専用の請求書です。</t>
    <rPh sb="4" eb="7">
      <t>セイキュウショ</t>
    </rPh>
    <rPh sb="8" eb="11">
      <t>ザイリョウヒ</t>
    </rPh>
    <rPh sb="12" eb="16">
      <t>ケイヒダイキン</t>
    </rPh>
    <rPh sb="16" eb="18">
      <t>センヨウ</t>
    </rPh>
    <rPh sb="19" eb="22">
      <t>セイキュウショ</t>
    </rPh>
    <phoneticPr fontId="1"/>
  </si>
  <si>
    <t>2 請求書は毎月月末締で、翌月3日までに必ずメール</t>
    <rPh sb="2" eb="5">
      <t>セイキュウショ</t>
    </rPh>
    <rPh sb="6" eb="8">
      <t>マイツキ</t>
    </rPh>
    <rPh sb="8" eb="11">
      <t>ゲツマツジ</t>
    </rPh>
    <rPh sb="13" eb="15">
      <t>ヨクゲツ</t>
    </rPh>
    <rPh sb="16" eb="17">
      <t>ニチ</t>
    </rPh>
    <rPh sb="20" eb="21">
      <t>カナラ</t>
    </rPh>
    <phoneticPr fontId="1"/>
  </si>
  <si>
    <t xml:space="preserve">  にて弊社専用のアドレスに送付してください。</t>
    <rPh sb="4" eb="8">
      <t>ヘイシャセンヨウ</t>
    </rPh>
    <rPh sb="14" eb="16">
      <t>ソウフ</t>
    </rPh>
    <phoneticPr fontId="1"/>
  </si>
  <si>
    <t>消費税等+金額（税抜）</t>
    <rPh sb="0" eb="3">
      <t>ショウヒゼイ</t>
    </rPh>
    <rPh sb="3" eb="4">
      <t>トウ</t>
    </rPh>
    <rPh sb="5" eb="7">
      <t>キンガク</t>
    </rPh>
    <rPh sb="8" eb="10">
      <t>ゼイヌ</t>
    </rPh>
    <phoneticPr fontId="1"/>
  </si>
  <si>
    <t>銀行</t>
  </si>
  <si>
    <t>1.本工事材料費</t>
    <rPh sb="2" eb="8">
      <t>ホンコウジザイリョウヒ</t>
    </rPh>
    <phoneticPr fontId="4"/>
  </si>
  <si>
    <t>生コンクリート費</t>
    <rPh sb="0" eb="1">
      <t>ナマ</t>
    </rPh>
    <rPh sb="7" eb="8">
      <t>ヒ</t>
    </rPh>
    <phoneticPr fontId="4"/>
  </si>
  <si>
    <t>骨材及び土石材費</t>
    <rPh sb="0" eb="3">
      <t>コツザイオヨ</t>
    </rPh>
    <rPh sb="4" eb="8">
      <t>ドセキザイヒ</t>
    </rPh>
    <phoneticPr fontId="4"/>
  </si>
  <si>
    <t>コンクリート2次製品費</t>
    <rPh sb="7" eb="8">
      <t>ジ</t>
    </rPh>
    <rPh sb="8" eb="10">
      <t>セイヒン</t>
    </rPh>
    <rPh sb="10" eb="11">
      <t>ヒ</t>
    </rPh>
    <phoneticPr fontId="4"/>
  </si>
  <si>
    <t>鋼材費</t>
    <rPh sb="0" eb="3">
      <t>コウザイヒ</t>
    </rPh>
    <phoneticPr fontId="4"/>
  </si>
  <si>
    <t>その他材料費</t>
    <rPh sb="2" eb="3">
      <t>タ</t>
    </rPh>
    <rPh sb="3" eb="6">
      <t>ザイリョウヒ</t>
    </rPh>
    <phoneticPr fontId="4"/>
  </si>
  <si>
    <t>2.仮設材料費</t>
    <rPh sb="2" eb="4">
      <t>カセツ</t>
    </rPh>
    <rPh sb="4" eb="7">
      <t>ザイリョウヒ</t>
    </rPh>
    <phoneticPr fontId="4"/>
  </si>
  <si>
    <t>仮設材料費</t>
    <rPh sb="0" eb="5">
      <t>カセツザイリョウヒ</t>
    </rPh>
    <phoneticPr fontId="4"/>
  </si>
  <si>
    <t>仮設材リース費</t>
    <rPh sb="0" eb="3">
      <t>カセツザイ</t>
    </rPh>
    <rPh sb="6" eb="7">
      <t>ヒ</t>
    </rPh>
    <phoneticPr fontId="4"/>
  </si>
  <si>
    <t>仮設材運搬費</t>
    <rPh sb="0" eb="3">
      <t>カセツザイ</t>
    </rPh>
    <rPh sb="3" eb="6">
      <t>ウンパンヒ</t>
    </rPh>
    <phoneticPr fontId="4"/>
  </si>
  <si>
    <t>3.処分費</t>
    <rPh sb="2" eb="5">
      <t>ショブンヒ</t>
    </rPh>
    <phoneticPr fontId="4"/>
  </si>
  <si>
    <t>処分費</t>
    <rPh sb="0" eb="3">
      <t>ショブンヒ</t>
    </rPh>
    <phoneticPr fontId="4"/>
  </si>
  <si>
    <t>5.機械等経費</t>
    <rPh sb="2" eb="5">
      <t>キカイトウ</t>
    </rPh>
    <rPh sb="5" eb="7">
      <t>ケイヒ</t>
    </rPh>
    <phoneticPr fontId="4"/>
  </si>
  <si>
    <t>機械等リース費</t>
    <rPh sb="0" eb="3">
      <t>キカイトウ</t>
    </rPh>
    <rPh sb="6" eb="7">
      <t>ヒ</t>
    </rPh>
    <phoneticPr fontId="4"/>
  </si>
  <si>
    <t>機械等運搬費</t>
    <rPh sb="0" eb="3">
      <t>キカイトウ</t>
    </rPh>
    <rPh sb="3" eb="6">
      <t>ウンパンヒ</t>
    </rPh>
    <phoneticPr fontId="4"/>
  </si>
  <si>
    <t>修理費等</t>
    <rPh sb="0" eb="4">
      <t>シュウリヒトウ</t>
    </rPh>
    <phoneticPr fontId="4"/>
  </si>
  <si>
    <t>6.動力用水光熱費</t>
    <rPh sb="2" eb="4">
      <t>ドウリョク</t>
    </rPh>
    <rPh sb="4" eb="5">
      <t>ヨウ</t>
    </rPh>
    <rPh sb="5" eb="9">
      <t>スイコウネツヒ</t>
    </rPh>
    <phoneticPr fontId="4"/>
  </si>
  <si>
    <t>動力費</t>
    <rPh sb="0" eb="3">
      <t>ドウリョクヒ</t>
    </rPh>
    <phoneticPr fontId="4"/>
  </si>
  <si>
    <t>電力・用水費</t>
    <rPh sb="0" eb="2">
      <t>デンリョク</t>
    </rPh>
    <rPh sb="3" eb="5">
      <t>ヨウスイ</t>
    </rPh>
    <rPh sb="5" eb="6">
      <t>ヒ</t>
    </rPh>
    <phoneticPr fontId="4"/>
  </si>
  <si>
    <t>7.車輛費</t>
    <rPh sb="2" eb="5">
      <t>シャリョウヒ</t>
    </rPh>
    <phoneticPr fontId="4"/>
  </si>
  <si>
    <t>車輛経費</t>
    <rPh sb="0" eb="4">
      <t>シャリョウケイヒ</t>
    </rPh>
    <phoneticPr fontId="4"/>
  </si>
  <si>
    <t>油脂燃料費</t>
    <rPh sb="0" eb="5">
      <t>ユシネンリョウヒ</t>
    </rPh>
    <phoneticPr fontId="4"/>
  </si>
  <si>
    <t>8.現場管理費</t>
    <rPh sb="2" eb="4">
      <t>ゲンバ</t>
    </rPh>
    <rPh sb="4" eb="7">
      <t>カンリヒ</t>
    </rPh>
    <phoneticPr fontId="4"/>
  </si>
  <si>
    <t>現場職員給料</t>
    <rPh sb="0" eb="6">
      <t>ゲンバショクインキュウリョウ</t>
    </rPh>
    <phoneticPr fontId="4"/>
  </si>
  <si>
    <t>測量器具費</t>
    <rPh sb="0" eb="5">
      <t>ソクリョウキグヒ</t>
    </rPh>
    <phoneticPr fontId="4"/>
  </si>
  <si>
    <t>現場事務所維持費</t>
    <rPh sb="0" eb="8">
      <t>ゲンバジムショイジヒ</t>
    </rPh>
    <phoneticPr fontId="4"/>
  </si>
  <si>
    <t>旅費交通費</t>
    <rPh sb="0" eb="2">
      <t>リョヒ</t>
    </rPh>
    <rPh sb="2" eb="5">
      <t>コウツウヒ</t>
    </rPh>
    <phoneticPr fontId="4"/>
  </si>
  <si>
    <t>通信費</t>
    <rPh sb="0" eb="3">
      <t>ツウシンヒ</t>
    </rPh>
    <phoneticPr fontId="4"/>
  </si>
  <si>
    <t>事務用品費</t>
    <rPh sb="0" eb="5">
      <t>ジムヨウヒンヒ</t>
    </rPh>
    <phoneticPr fontId="4"/>
  </si>
  <si>
    <t>リース費（現場管理費）</t>
    <rPh sb="3" eb="4">
      <t>ヒ</t>
    </rPh>
    <rPh sb="5" eb="10">
      <t>ゲンバカンリヒ</t>
    </rPh>
    <phoneticPr fontId="4"/>
  </si>
  <si>
    <t>雑費（現場管理費）</t>
    <rPh sb="0" eb="2">
      <t>ザッピ</t>
    </rPh>
    <rPh sb="3" eb="8">
      <t>ゲンバカンリヒ</t>
    </rPh>
    <phoneticPr fontId="4"/>
  </si>
  <si>
    <t>9.経費</t>
    <rPh sb="2" eb="4">
      <t>ケイヒ</t>
    </rPh>
    <phoneticPr fontId="4"/>
  </si>
  <si>
    <t>借地料</t>
    <rPh sb="0" eb="3">
      <t>シャクチリョウ</t>
    </rPh>
    <phoneticPr fontId="4"/>
  </si>
  <si>
    <t>設計調査費</t>
    <rPh sb="0" eb="5">
      <t>セッケイチョウサヒ</t>
    </rPh>
    <phoneticPr fontId="4"/>
  </si>
  <si>
    <t>補償料</t>
    <rPh sb="0" eb="3">
      <t>ホショウリョウ</t>
    </rPh>
    <phoneticPr fontId="4"/>
  </si>
  <si>
    <t>契約印紙</t>
    <rPh sb="0" eb="4">
      <t>ケイヤクインシ</t>
    </rPh>
    <phoneticPr fontId="4"/>
  </si>
  <si>
    <t>保証費</t>
    <rPh sb="0" eb="3">
      <t>ホショウヒ</t>
    </rPh>
    <phoneticPr fontId="4"/>
  </si>
  <si>
    <t>保険料</t>
    <rPh sb="0" eb="3">
      <t>ホケンリョウ</t>
    </rPh>
    <phoneticPr fontId="4"/>
  </si>
  <si>
    <t>法定福利費</t>
    <rPh sb="0" eb="5">
      <t>ホウテイフクリヒ</t>
    </rPh>
    <phoneticPr fontId="4"/>
  </si>
  <si>
    <t>建退共費</t>
    <rPh sb="0" eb="3">
      <t>ケンタイキョウ</t>
    </rPh>
    <rPh sb="3" eb="4">
      <t>ヒ</t>
    </rPh>
    <phoneticPr fontId="4"/>
  </si>
  <si>
    <t>雑費（経費）</t>
    <rPh sb="0" eb="2">
      <t>ザッピ</t>
    </rPh>
    <rPh sb="3" eb="5">
      <t>ケイヒ</t>
    </rPh>
    <phoneticPr fontId="4"/>
  </si>
  <si>
    <t>10.予備</t>
    <rPh sb="3" eb="5">
      <t>ヨビ</t>
    </rPh>
    <phoneticPr fontId="4"/>
  </si>
  <si>
    <t>予備</t>
    <rPh sb="0" eb="2">
      <t>ヨビ</t>
    </rPh>
    <phoneticPr fontId="1"/>
  </si>
  <si>
    <t>0102</t>
  </si>
  <si>
    <t>0103</t>
  </si>
  <si>
    <t>0104</t>
  </si>
  <si>
    <t>0105</t>
  </si>
  <si>
    <t>0201</t>
  </si>
  <si>
    <t>0202</t>
  </si>
  <si>
    <t>0203</t>
  </si>
  <si>
    <t>0301</t>
  </si>
  <si>
    <t>0401</t>
  </si>
  <si>
    <t>0501</t>
  </si>
  <si>
    <t>0502</t>
  </si>
  <si>
    <t>0503</t>
  </si>
  <si>
    <t>0601</t>
  </si>
  <si>
    <t>0602</t>
  </si>
  <si>
    <t>0701</t>
  </si>
  <si>
    <t>0702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</si>
  <si>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</si>
  <si>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</si>
  <si>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</si>
  <si>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</si>
  <si>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</si>
  <si>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</si>
  <si>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</si>
  <si>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</si>
  <si>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</si>
  <si>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</si>
  <si>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</si>
  <si>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</si>
  <si>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</si>
  <si>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</si>
  <si>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</si>
  <si>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</si>
  <si>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</si>
  <si>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</si>
  <si>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</si>
  <si>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1001</t>
  </si>
  <si>
    <t>10%対象</t>
  </si>
  <si>
    <t>10%対象</t>
    <rPh sb="3" eb="5">
      <t>タイショウ</t>
    </rPh>
    <phoneticPr fontId="1"/>
  </si>
  <si>
    <t>8％対象</t>
  </si>
  <si>
    <t>8％対象</t>
    <rPh sb="2" eb="4">
      <t>タイショウ</t>
    </rPh>
    <phoneticPr fontId="1"/>
  </si>
  <si>
    <t>消費税</t>
  </si>
  <si>
    <t>消費税</t>
    <rPh sb="0" eb="3">
      <t>ショウヒゼイ</t>
    </rPh>
    <phoneticPr fontId="1"/>
  </si>
  <si>
    <t>合計(税込）</t>
    <rPh sb="0" eb="2">
      <t>ゴウケイ</t>
    </rPh>
    <rPh sb="3" eb="4">
      <t>ゼイ</t>
    </rPh>
    <rPh sb="4" eb="5">
      <t>コ</t>
    </rPh>
    <phoneticPr fontId="4"/>
  </si>
  <si>
    <t>うち消費税</t>
  </si>
  <si>
    <t>うち消費税</t>
    <rPh sb="2" eb="5">
      <t>ショウヒゼイ</t>
    </rPh>
    <phoneticPr fontId="4"/>
  </si>
  <si>
    <t>請求書A</t>
  </si>
  <si>
    <t>請求日</t>
  </si>
  <si>
    <t>年</t>
  </si>
  <si>
    <t>月</t>
  </si>
  <si>
    <t>日</t>
  </si>
  <si>
    <t>No</t>
  </si>
  <si>
    <t>丸亀産業株式会社</t>
  </si>
  <si>
    <t>部署</t>
  </si>
  <si>
    <t>（</t>
  </si>
  <si>
    <t>）</t>
  </si>
  <si>
    <t>※　取引先コードは必ず記入してください。</t>
  </si>
  <si>
    <t>工事No.</t>
  </si>
  <si>
    <t>会社名</t>
  </si>
  <si>
    <t>品目</t>
  </si>
  <si>
    <t>税率</t>
  </si>
  <si>
    <t>外注コード</t>
  </si>
  <si>
    <t>工事科目</t>
  </si>
  <si>
    <t>勘定科目</t>
  </si>
  <si>
    <t>名 義 (ｶﾀｶﾅ)</t>
    <rPh sb="0" eb="1">
      <t>ナ</t>
    </rPh>
    <rPh sb="2" eb="3">
      <t>タダシ</t>
    </rPh>
    <phoneticPr fontId="1"/>
  </si>
  <si>
    <t>（提出用）</t>
    <rPh sb="1" eb="4">
      <t>テイシュツヨウ</t>
    </rPh>
    <phoneticPr fontId="1"/>
  </si>
  <si>
    <t>ページ計</t>
    <rPh sb="3" eb="4">
      <t>ケイ</t>
    </rPh>
    <phoneticPr fontId="1"/>
  </si>
  <si>
    <t>単価(税抜）</t>
    <rPh sb="0" eb="2">
      <t>タンカ</t>
    </rPh>
    <rPh sb="3" eb="4">
      <t>ゼイ</t>
    </rPh>
    <rPh sb="4" eb="5">
      <t>ヌ</t>
    </rPh>
    <phoneticPr fontId="4"/>
  </si>
  <si>
    <t>金額(税抜）</t>
    <rPh sb="0" eb="2">
      <t>キンガク</t>
    </rPh>
    <rPh sb="3" eb="4">
      <t>ゼイ</t>
    </rPh>
    <rPh sb="4" eb="5">
      <t>ヌ</t>
    </rPh>
    <phoneticPr fontId="4"/>
  </si>
  <si>
    <t>金額（税込）</t>
    <rPh sb="4" eb="5">
      <t>コ</t>
    </rPh>
    <phoneticPr fontId="1"/>
  </si>
  <si>
    <t>科目合計</t>
    <rPh sb="0" eb="4">
      <t>カモクゴウケイ</t>
    </rPh>
    <phoneticPr fontId="1"/>
  </si>
  <si>
    <t>経理科目</t>
    <rPh sb="0" eb="4">
      <t>ケイリカモク</t>
    </rPh>
    <phoneticPr fontId="1"/>
  </si>
  <si>
    <t>材料費 82000</t>
    <rPh sb="0" eb="3">
      <t>ザイリョウヒ</t>
    </rPh>
    <phoneticPr fontId="1"/>
  </si>
  <si>
    <t>仮設経費 82564</t>
    <rPh sb="0" eb="4">
      <t>カセツケイヒ</t>
    </rPh>
    <phoneticPr fontId="1"/>
  </si>
  <si>
    <t>賃借料 82624</t>
    <rPh sb="0" eb="3">
      <t>チンシャクリョウ</t>
    </rPh>
    <phoneticPr fontId="1"/>
  </si>
  <si>
    <t>運搬費 82587</t>
    <rPh sb="0" eb="3">
      <t>ウンパンヒ</t>
    </rPh>
    <phoneticPr fontId="1"/>
  </si>
  <si>
    <t>支払手数料 82739</t>
    <rPh sb="0" eb="5">
      <t>シハライテスウリョウ</t>
    </rPh>
    <phoneticPr fontId="1"/>
  </si>
  <si>
    <t>雑費 82699</t>
    <rPh sb="0" eb="2">
      <t>ザッピ</t>
    </rPh>
    <phoneticPr fontId="1"/>
  </si>
  <si>
    <t>機械等経費 82593</t>
    <rPh sb="0" eb="3">
      <t>キカイトウ</t>
    </rPh>
    <rPh sb="3" eb="5">
      <t>ケイヒ</t>
    </rPh>
    <phoneticPr fontId="1"/>
  </si>
  <si>
    <t>工事科目</t>
    <rPh sb="0" eb="4">
      <t>コウジカモク</t>
    </rPh>
    <phoneticPr fontId="1"/>
  </si>
  <si>
    <t>外注費 82400</t>
    <rPh sb="0" eb="3">
      <t>ガイチュウヒ</t>
    </rPh>
    <phoneticPr fontId="1"/>
  </si>
  <si>
    <t>動力用水光熱費 82570</t>
    <rPh sb="0" eb="7">
      <t>ドウリョクヨウスイコウネツヒ</t>
    </rPh>
    <phoneticPr fontId="1"/>
  </si>
  <si>
    <t>給料 82512</t>
    <rPh sb="0" eb="2">
      <t>キュウリョウ</t>
    </rPh>
    <phoneticPr fontId="1"/>
  </si>
  <si>
    <t>通信交通費 82653</t>
    <rPh sb="0" eb="5">
      <t>ツウシンコウツウヒ</t>
    </rPh>
    <phoneticPr fontId="1"/>
  </si>
  <si>
    <t>事務用品費 82647</t>
    <rPh sb="0" eb="5">
      <t>ジムヨウヒンヒ</t>
    </rPh>
    <phoneticPr fontId="1"/>
  </si>
  <si>
    <t>交際費 82660</t>
    <rPh sb="0" eb="3">
      <t>コウサイヒ</t>
    </rPh>
    <phoneticPr fontId="1"/>
  </si>
  <si>
    <t>福利厚生費 82558</t>
  </si>
  <si>
    <t>福利厚生費 82558</t>
    <rPh sb="0" eb="5">
      <t>フクリコウセイヒ</t>
    </rPh>
    <phoneticPr fontId="1"/>
  </si>
  <si>
    <t>補償費 82676</t>
    <rPh sb="0" eb="3">
      <t>ホショウヒ</t>
    </rPh>
    <phoneticPr fontId="1"/>
  </si>
  <si>
    <t>租税公課 82618</t>
    <rPh sb="0" eb="4">
      <t>ソゼイコウカ</t>
    </rPh>
    <phoneticPr fontId="1"/>
  </si>
  <si>
    <t>保証費 82713</t>
    <rPh sb="0" eb="3">
      <t>ホショウヒ</t>
    </rPh>
    <phoneticPr fontId="1"/>
  </si>
  <si>
    <t>保険料 82630</t>
    <rPh sb="0" eb="3">
      <t>ホケンリョウ</t>
    </rPh>
    <phoneticPr fontId="1"/>
  </si>
  <si>
    <t>法定福利費 82541</t>
    <rPh sb="0" eb="5">
      <t>ホウテイフクリヒ</t>
    </rPh>
    <phoneticPr fontId="1"/>
  </si>
  <si>
    <t>立替</t>
    <rPh sb="0" eb="2">
      <t>タテカエ</t>
    </rPh>
    <phoneticPr fontId="1"/>
  </si>
  <si>
    <t>外注コード</t>
    <rPh sb="0" eb="2">
      <t>ガイチュウ</t>
    </rPh>
    <phoneticPr fontId="1"/>
  </si>
  <si>
    <t>合計</t>
    <rPh sb="0" eb="2">
      <t>ゴウケイ</t>
    </rPh>
    <phoneticPr fontId="1"/>
  </si>
  <si>
    <t>工事略称</t>
    <rPh sb="0" eb="4">
      <t>コウジリャクショウ</t>
    </rPh>
    <phoneticPr fontId="1"/>
  </si>
  <si>
    <t>合計(税込）</t>
    <phoneticPr fontId="1"/>
  </si>
  <si>
    <t>SUMIF($X$15:Z148,"10",$AP$15:AV148)</t>
    <phoneticPr fontId="1"/>
  </si>
  <si>
    <t>住　所</t>
    <rPh sb="0" eb="1">
      <t>ジュウ</t>
    </rPh>
    <rPh sb="2" eb="3">
      <t>ショ</t>
    </rPh>
    <phoneticPr fontId="1"/>
  </si>
  <si>
    <t>外注✓</t>
    <rPh sb="0" eb="2">
      <t>ガイチュウ</t>
    </rPh>
    <phoneticPr fontId="1"/>
  </si>
  <si>
    <t>工事科目名</t>
    <rPh sb="0" eb="4">
      <t>コウジカモク</t>
    </rPh>
    <rPh sb="4" eb="5">
      <t>メイ</t>
    </rPh>
    <phoneticPr fontId="1"/>
  </si>
  <si>
    <t>登録番号</t>
    <rPh sb="0" eb="4">
      <t>トウロクバンゴウ</t>
    </rPh>
    <phoneticPr fontId="1"/>
  </si>
  <si>
    <t>keiri@marukame.jp</t>
    <phoneticPr fontId="1"/>
  </si>
  <si>
    <t>　ださい。</t>
  </si>
  <si>
    <t>送付先：</t>
    <rPh sb="0" eb="3">
      <t>ソウフサキ</t>
    </rPh>
    <phoneticPr fontId="1"/>
  </si>
  <si>
    <t>　請求書Aと請求書Bは分けて送付してください。</t>
    <rPh sb="1" eb="4">
      <t>セイキュウショ</t>
    </rPh>
    <rPh sb="6" eb="9">
      <t>セイキュウショ</t>
    </rPh>
    <rPh sb="11" eb="12">
      <t>ワ</t>
    </rPh>
    <rPh sb="14" eb="16">
      <t>ソウフ</t>
    </rPh>
    <phoneticPr fontId="1"/>
  </si>
  <si>
    <t xml:space="preserve">  らない場合は、下のページをご活用ください。</t>
    <rPh sb="5" eb="7">
      <t>バアイ</t>
    </rPh>
    <rPh sb="9" eb="10">
      <t>シタ</t>
    </rPh>
    <rPh sb="16" eb="18">
      <t>カツヨウ</t>
    </rPh>
    <phoneticPr fontId="1"/>
  </si>
  <si>
    <t>差　額</t>
    <rPh sb="0" eb="1">
      <t>サ</t>
    </rPh>
    <rPh sb="2" eb="3">
      <t>ガク</t>
    </rPh>
    <phoneticPr fontId="1"/>
  </si>
  <si>
    <t>　登録されましたら番号を入力ください。</t>
    <rPh sb="1" eb="3">
      <t>トウロク</t>
    </rPh>
    <rPh sb="9" eb="11">
      <t>バンゴウ</t>
    </rPh>
    <rPh sb="12" eb="14">
      <t>ニュウリョク</t>
    </rPh>
    <phoneticPr fontId="1"/>
  </si>
  <si>
    <t>工事コード</t>
    <rPh sb="0" eb="2">
      <t>コウジ</t>
    </rPh>
    <phoneticPr fontId="1"/>
  </si>
  <si>
    <t>消費税</t>
    <rPh sb="0" eb="3">
      <t>ショウヒゼイ</t>
    </rPh>
    <phoneticPr fontId="1"/>
  </si>
  <si>
    <t>　は、必ず正確に記入ください。わからない場合は、各</t>
    <rPh sb="3" eb="4">
      <t>カナラ</t>
    </rPh>
    <rPh sb="5" eb="7">
      <t>セイカク</t>
    </rPh>
    <rPh sb="8" eb="10">
      <t>キニュウ</t>
    </rPh>
    <rPh sb="20" eb="22">
      <t>バアイ</t>
    </rPh>
    <rPh sb="24" eb="25">
      <t>カク</t>
    </rPh>
    <phoneticPr fontId="1"/>
  </si>
  <si>
    <t>　工事担当者、または各担当部門までお問い合わせく</t>
    <rPh sb="1" eb="3">
      <t>コウジ</t>
    </rPh>
    <rPh sb="3" eb="6">
      <t>タントウシャ</t>
    </rPh>
    <rPh sb="10" eb="15">
      <t>カクタントウブモン</t>
    </rPh>
    <rPh sb="18" eb="19">
      <t>ト</t>
    </rPh>
    <rPh sb="20" eb="21">
      <t>ア</t>
    </rPh>
    <phoneticPr fontId="1"/>
  </si>
  <si>
    <t>担当者</t>
    <rPh sb="0" eb="3">
      <t>タントウシャ</t>
    </rPh>
    <phoneticPr fontId="1"/>
  </si>
  <si>
    <t>工事名称</t>
    <rPh sb="0" eb="2">
      <t>コウジ</t>
    </rPh>
    <rPh sb="2" eb="4">
      <t>メイショウ</t>
    </rPh>
    <phoneticPr fontId="1"/>
  </si>
  <si>
    <t>　4.外注費</t>
    <rPh sb="3" eb="6">
      <t>ガイチュウヒ</t>
    </rPh>
    <phoneticPr fontId="4"/>
  </si>
  <si>
    <t>外注費（協力会費有）</t>
    <rPh sb="0" eb="3">
      <t>ガイチュウヒ</t>
    </rPh>
    <rPh sb="4" eb="8">
      <t>キョウリョクカイヒ</t>
    </rPh>
    <rPh sb="8" eb="9">
      <t>アリ</t>
    </rPh>
    <phoneticPr fontId="4"/>
  </si>
  <si>
    <t>外注費（協力会費なし）</t>
    <rPh sb="0" eb="3">
      <t>ガイチュウヒ</t>
    </rPh>
    <rPh sb="4" eb="8">
      <t>キョウリョクカイヒ</t>
    </rPh>
    <phoneticPr fontId="4"/>
  </si>
  <si>
    <t>0402</t>
    <phoneticPr fontId="1"/>
  </si>
  <si>
    <t>福利厚生費(8%)</t>
    <rPh sb="0" eb="5">
      <t>フクリコウセイヒ</t>
    </rPh>
    <phoneticPr fontId="4"/>
  </si>
  <si>
    <t>福利厚生費(10%)</t>
    <rPh sb="0" eb="5">
      <t>フクリコウセイヒ</t>
    </rPh>
    <phoneticPr fontId="4"/>
  </si>
  <si>
    <t>交際費（8％）</t>
    <rPh sb="0" eb="3">
      <t>コウサイヒ</t>
    </rPh>
    <phoneticPr fontId="4"/>
  </si>
  <si>
    <t>交際費（10％）</t>
    <rPh sb="0" eb="3">
      <t>コウサイヒ</t>
    </rPh>
    <phoneticPr fontId="4"/>
  </si>
  <si>
    <t>請求書A  (材料費関係）</t>
    <rPh sb="0" eb="3">
      <t>セイキュウショ</t>
    </rPh>
    <rPh sb="7" eb="10">
      <t>ザイリョウヒ</t>
    </rPh>
    <rPh sb="10" eb="12">
      <t>カンケイ</t>
    </rPh>
    <phoneticPr fontId="1"/>
  </si>
  <si>
    <t>単位</t>
    <rPh sb="0" eb="2">
      <t>タンイ</t>
    </rPh>
    <phoneticPr fontId="1"/>
  </si>
  <si>
    <t>3 黄色のセルへ入力してください</t>
    <rPh sb="2" eb="4">
      <t>キイロ</t>
    </rPh>
    <rPh sb="8" eb="10">
      <t>ニュウリョク</t>
    </rPh>
    <phoneticPr fontId="1"/>
  </si>
  <si>
    <t>4 工事略称・工事コード・取引先ｺｰﾄﾞ・会社名・振込先</t>
    <rPh sb="2" eb="4">
      <t>コウジ</t>
    </rPh>
    <rPh sb="4" eb="6">
      <t>リャクショウ</t>
    </rPh>
    <rPh sb="7" eb="9">
      <t>コウジ</t>
    </rPh>
    <rPh sb="13" eb="16">
      <t>トリヒキサキ</t>
    </rPh>
    <rPh sb="21" eb="24">
      <t>カイシャメイ</t>
    </rPh>
    <rPh sb="25" eb="28">
      <t>フリコミサキ</t>
    </rPh>
    <phoneticPr fontId="1"/>
  </si>
  <si>
    <r>
      <rPr>
        <u val="double"/>
        <sz val="8"/>
        <color theme="1"/>
        <rFont val="ＭＳ Ｐ明朝"/>
        <family val="1"/>
        <charset val="128"/>
      </rPr>
      <t>5 工事毎に請求書を作成して下さい。</t>
    </r>
    <r>
      <rPr>
        <sz val="8"/>
        <color theme="1"/>
        <rFont val="ＭＳ Ｐ明朝"/>
        <family val="1"/>
        <charset val="128"/>
      </rPr>
      <t>なお、1枚に納ま</t>
    </r>
    <rPh sb="2" eb="4">
      <t>コウジ</t>
    </rPh>
    <rPh sb="4" eb="5">
      <t>マイ</t>
    </rPh>
    <rPh sb="6" eb="9">
      <t>セイキュウショ</t>
    </rPh>
    <rPh sb="10" eb="12">
      <t>サクセイ</t>
    </rPh>
    <rPh sb="14" eb="15">
      <t>クダ</t>
    </rPh>
    <rPh sb="22" eb="23">
      <t>マイ</t>
    </rPh>
    <rPh sb="24" eb="25">
      <t>オサ</t>
    </rPh>
    <phoneticPr fontId="1"/>
  </si>
  <si>
    <t>7　登録番号はインボイス制度の関係です。</t>
    <rPh sb="2" eb="6">
      <t>トウロクバンゴウ</t>
    </rPh>
    <rPh sb="12" eb="14">
      <t>セイド</t>
    </rPh>
    <rPh sb="15" eb="17">
      <t>カンケイ</t>
    </rPh>
    <phoneticPr fontId="1"/>
  </si>
  <si>
    <t>この請求書のファイル名はこちらです↓</t>
  </si>
  <si>
    <t>0％対象</t>
    <rPh sb="2" eb="4">
      <t>タイショウ</t>
    </rPh>
    <phoneticPr fontId="1"/>
  </si>
  <si>
    <t>税率(%)</t>
    <rPh sb="0" eb="2">
      <t>ゼイリツ</t>
    </rPh>
    <phoneticPr fontId="4"/>
  </si>
  <si>
    <t xml:space="preserve">  税抜で入力し、端数処理は消費税0％でお願いします。</t>
    <rPh sb="2" eb="4">
      <t>ゼイヌキ</t>
    </rPh>
    <rPh sb="5" eb="7">
      <t>ニュウリョク</t>
    </rPh>
    <rPh sb="9" eb="11">
      <t>ハスウ</t>
    </rPh>
    <rPh sb="11" eb="13">
      <t>ショリ</t>
    </rPh>
    <rPh sb="14" eb="17">
      <t>ショウヒゼイ</t>
    </rPh>
    <rPh sb="21" eb="22">
      <t>ネガ</t>
    </rPh>
    <phoneticPr fontId="1"/>
  </si>
  <si>
    <r>
      <t xml:space="preserve">6 </t>
    </r>
    <r>
      <rPr>
        <b/>
        <sz val="8"/>
        <color rgb="FFFF0000"/>
        <rFont val="ＭＳ Ｐ明朝"/>
        <family val="1"/>
        <charset val="128"/>
      </rPr>
      <t>ご入力いただくのは、赤タブの「ご入力シート」のみ</t>
    </r>
    <r>
      <rPr>
        <b/>
        <sz val="8"/>
        <color theme="1"/>
        <rFont val="ＭＳ Ｐ明朝"/>
        <family val="1"/>
        <charset val="128"/>
      </rPr>
      <t>です。</t>
    </r>
    <rPh sb="3" eb="5">
      <t>ニュウリョク</t>
    </rPh>
    <rPh sb="12" eb="13">
      <t>アカ</t>
    </rPh>
    <rPh sb="18" eb="20">
      <t>ニュウリョク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</si>
  <si>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</si>
  <si>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</si>
  <si>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Ver.22.6.17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</si>
</sst>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;;@"/>
    <numFmt numFmtId="177" formatCode="General\%"/>
    <numFmt numFmtId="178" formatCode="000000#"/>
    <numFmt numFmtId="179" formatCode="0_ "/>
    <numFmt numFmtId="180" formatCode="0_ ;[Red]\-0\ "/>
    <numFmt numFmtId="181" formatCode="0_);[Red]\(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 val="double"/>
      <sz val="8"/>
      <color theme="1"/>
      <name val="ＭＳ Ｐ明朝"/>
      <family val="1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8"/>
      <color rgb="FFFF0000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512">
    <xf numFmtId="0" fontId="0" fillId="0" borderId="0" xfId="0">
      <alignment vertical="center"/>
    </xf>
    <xf numFmtId="0" fontId="0" fillId="0" borderId="0" xfId="0" applyAlignment="1" applyProtection="1"/>
    <xf numFmtId="0" fontId="7" fillId="0" borderId="2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Alignment="1" applyProtection="1"/>
    <xf numFmtId="0" fontId="7" fillId="0" borderId="13" xfId="0" applyFont="1" applyFill="1" applyBorder="1" applyAlignment="1" applyProtection="1">
      <alignment vertical="center"/>
    </xf>
    <xf numFmtId="176" fontId="0" fillId="0" borderId="0" xfId="0" applyNumberFormat="1" applyAlignment="1" applyProtection="1"/>
    <xf numFmtId="0" fontId="7" fillId="2" borderId="4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13" fillId="0" borderId="3" xfId="0" applyFont="1" applyBorder="1" applyAlignment="1" applyProtection="1"/>
    <xf numFmtId="38" fontId="10" fillId="0" borderId="0" xfId="1" applyFont="1" applyFill="1" applyBorder="1" applyAlignment="1" applyProtection="1">
      <alignment vertical="center"/>
    </xf>
    <xf numFmtId="38" fontId="0" fillId="0" borderId="3" xfId="1" applyFont="1" applyBorder="1" applyAlignment="1" applyProtection="1"/>
    <xf numFmtId="38" fontId="12" fillId="0" borderId="0" xfId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/>
    <xf numFmtId="38" fontId="0" fillId="0" borderId="3" xfId="0" applyNumberFormat="1" applyBorder="1" applyAlignment="1" applyProtection="1"/>
    <xf numFmtId="0" fontId="9" fillId="0" borderId="54" xfId="0" applyNumberFormat="1" applyFont="1" applyFill="1" applyBorder="1" applyAlignment="1" applyProtection="1">
      <alignment horizontal="center" vertical="center"/>
    </xf>
    <xf numFmtId="38" fontId="0" fillId="0" borderId="0" xfId="0" applyNumberFormat="1" applyAlignment="1" applyProtection="1"/>
    <xf numFmtId="9" fontId="9" fillId="0" borderId="28" xfId="0" applyNumberFormat="1" applyFont="1" applyFill="1" applyBorder="1" applyAlignment="1" applyProtection="1">
      <alignment horizontal="center" vertical="center" shrinkToFit="1"/>
    </xf>
    <xf numFmtId="9" fontId="9" fillId="0" borderId="2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vertical="center"/>
      <protection hidden="1"/>
    </xf>
    <xf numFmtId="38" fontId="0" fillId="0" borderId="3" xfId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center"/>
      <protection hidden="1"/>
    </xf>
    <xf numFmtId="9" fontId="16" fillId="0" borderId="28" xfId="0" applyNumberFormat="1" applyFont="1" applyFill="1" applyBorder="1" applyAlignment="1" applyProtection="1">
      <alignment horizontal="center" vertical="center" shrinkToFit="1"/>
      <protection hidden="1"/>
    </xf>
    <xf numFmtId="38" fontId="0" fillId="0" borderId="0" xfId="1" applyFont="1" applyFill="1" applyBorder="1" applyAlignment="1" applyProtection="1">
      <alignment vertical="center"/>
      <protection hidden="1"/>
    </xf>
    <xf numFmtId="9" fontId="9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38" fontId="7" fillId="0" borderId="0" xfId="1" applyFont="1" applyAlignment="1" applyProtection="1">
      <alignment horizontal="right" vertical="center" inden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49" fontId="16" fillId="0" borderId="37" xfId="0" applyNumberFormat="1" applyFont="1" applyBorder="1" applyAlignment="1" applyProtection="1">
      <alignment horizontal="right" vertical="center"/>
      <protection hidden="1"/>
    </xf>
    <xf numFmtId="0" fontId="16" fillId="0" borderId="38" xfId="0" applyFont="1" applyBorder="1" applyAlignment="1" applyProtection="1">
      <alignment vertical="center" shrinkToFit="1"/>
      <protection hidden="1"/>
    </xf>
    <xf numFmtId="38" fontId="7" fillId="0" borderId="28" xfId="1" applyFont="1" applyBorder="1" applyAlignment="1" applyProtection="1">
      <alignment horizontal="right" vertical="center" indent="1"/>
      <protection hidden="1"/>
    </xf>
    <xf numFmtId="0" fontId="7" fillId="0" borderId="29" xfId="0" applyNumberFormat="1" applyFont="1" applyBorder="1" applyAlignment="1" applyProtection="1">
      <alignment horizontal="left" vertical="center" indent="1"/>
      <protection hidden="1"/>
    </xf>
    <xf numFmtId="0" fontId="16" fillId="0" borderId="37" xfId="0" applyFont="1" applyBorder="1" applyAlignment="1" applyProtection="1">
      <alignment horizontal="right" vertical="center"/>
      <protection hidden="1"/>
    </xf>
    <xf numFmtId="0" fontId="7" fillId="0" borderId="29" xfId="0" applyFont="1" applyBorder="1" applyAlignment="1" applyProtection="1">
      <alignment horizontal="left" vertical="center" indent="1"/>
      <protection hidden="1"/>
    </xf>
    <xf numFmtId="0" fontId="15" fillId="0" borderId="52" xfId="0" applyFont="1" applyBorder="1" applyAlignment="1" applyProtection="1">
      <alignment horizontal="left" vertical="center" indent="1"/>
      <protection hidden="1"/>
    </xf>
    <xf numFmtId="0" fontId="15" fillId="0" borderId="53" xfId="0" applyFont="1" applyBorder="1" applyAlignment="1" applyProtection="1">
      <alignment horizontal="left" vertical="center" indent="1"/>
      <protection hidden="1"/>
    </xf>
    <xf numFmtId="0" fontId="16" fillId="0" borderId="39" xfId="0" applyFont="1" applyBorder="1" applyAlignment="1" applyProtection="1">
      <alignment horizontal="right" vertical="center"/>
      <protection hidden="1"/>
    </xf>
    <xf numFmtId="0" fontId="16" fillId="0" borderId="40" xfId="0" applyFont="1" applyBorder="1" applyAlignment="1" applyProtection="1">
      <alignment vertical="center" shrinkToFit="1"/>
      <protection hidden="1"/>
    </xf>
    <xf numFmtId="38" fontId="7" fillId="0" borderId="30" xfId="1" applyFont="1" applyBorder="1" applyAlignment="1" applyProtection="1">
      <alignment horizontal="right" vertical="center" indent="1"/>
      <protection hidden="1"/>
    </xf>
    <xf numFmtId="0" fontId="7" fillId="0" borderId="31" xfId="0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38" fontId="7" fillId="5" borderId="0" xfId="1" applyFont="1" applyFill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17" fillId="0" borderId="3" xfId="0" applyFont="1" applyBorder="1" applyAlignment="1" applyProtection="1">
      <alignment vertical="center"/>
    </xf>
    <xf numFmtId="0" fontId="7" fillId="0" borderId="0" xfId="0" applyFont="1" applyAlignment="1" applyProtection="1"/>
    <xf numFmtId="0" fontId="18" fillId="0" borderId="0" xfId="0" applyFont="1" applyBorder="1" applyAlignment="1" applyProtection="1"/>
    <xf numFmtId="0" fontId="19" fillId="0" borderId="0" xfId="3" applyFont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/>
    <xf numFmtId="0" fontId="7" fillId="0" borderId="0" xfId="0" applyFont="1" applyBorder="1" applyAlignment="1" applyProtection="1"/>
    <xf numFmtId="38" fontId="7" fillId="0" borderId="0" xfId="1" applyFont="1" applyBorder="1" applyAlignment="1" applyProtection="1"/>
    <xf numFmtId="38" fontId="7" fillId="0" borderId="0" xfId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19" fillId="0" borderId="0" xfId="3" applyFont="1" applyAlignment="1" applyProtection="1">
      <alignment vertical="center"/>
      <protection hidden="1"/>
    </xf>
    <xf numFmtId="0" fontId="9" fillId="0" borderId="0" xfId="0" applyFont="1" applyBorder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21" fillId="0" borderId="0" xfId="0" applyFont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38" fontId="7" fillId="0" borderId="0" xfId="1" applyFont="1" applyBorder="1" applyAlignment="1" applyProtection="1">
      <protection hidden="1"/>
    </xf>
    <xf numFmtId="38" fontId="7" fillId="0" borderId="0" xfId="1" applyFont="1" applyFill="1" applyBorder="1" applyAlignment="1" applyProtection="1">
      <protection hidden="1"/>
    </xf>
    <xf numFmtId="176" fontId="7" fillId="0" borderId="0" xfId="1" applyNumberFormat="1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9" fontId="16" fillId="0" borderId="0" xfId="0" applyNumberFormat="1" applyFont="1" applyFill="1" applyBorder="1" applyAlignment="1" applyProtection="1">
      <alignment horizontal="center"/>
      <protection hidden="1"/>
    </xf>
    <xf numFmtId="38" fontId="16" fillId="0" borderId="0" xfId="1" applyFont="1" applyFill="1" applyBorder="1" applyAlignment="1" applyProtection="1">
      <alignment horizontal="right"/>
      <protection hidden="1"/>
    </xf>
    <xf numFmtId="38" fontId="16" fillId="0" borderId="0" xfId="1" applyFont="1" applyFill="1" applyBorder="1" applyAlignment="1" applyProtection="1">
      <protection hidden="1"/>
    </xf>
    <xf numFmtId="176" fontId="7" fillId="0" borderId="0" xfId="0" applyNumberFormat="1" applyFont="1" applyFill="1" applyBorder="1" applyAlignment="1" applyProtection="1">
      <protection hidden="1"/>
    </xf>
    <xf numFmtId="38" fontId="12" fillId="0" borderId="0" xfId="1" applyFont="1" applyFill="1" applyBorder="1" applyAlignment="1" applyProtection="1">
      <alignment horizontal="left" vertical="center"/>
    </xf>
    <xf numFmtId="38" fontId="22" fillId="0" borderId="0" xfId="4" applyNumberFormat="1" applyFill="1" applyBorder="1" applyAlignment="1" applyProtection="1">
      <alignment vertical="center"/>
    </xf>
    <xf numFmtId="0" fontId="23" fillId="0" borderId="0" xfId="0" applyFont="1" applyAlignment="1" applyProtection="1"/>
    <xf numFmtId="38" fontId="7" fillId="0" borderId="67" xfId="0" applyNumberFormat="1" applyFont="1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38" fontId="7" fillId="0" borderId="70" xfId="0" applyNumberFormat="1" applyFont="1" applyBorder="1" applyProtection="1">
      <alignment vertical="center"/>
      <protection hidden="1"/>
    </xf>
    <xf numFmtId="38" fontId="24" fillId="0" borderId="68" xfId="1" applyFont="1" applyBorder="1" applyAlignment="1" applyProtection="1">
      <alignment horizontal="center" vertical="center"/>
      <protection hidden="1"/>
    </xf>
    <xf numFmtId="0" fontId="16" fillId="0" borderId="38" xfId="0" applyFont="1" applyFill="1" applyBorder="1" applyAlignment="1" applyProtection="1">
      <alignment vertical="center" shrinkToFit="1"/>
      <protection hidden="1"/>
    </xf>
    <xf numFmtId="0" fontId="7" fillId="2" borderId="29" xfId="0" applyFont="1" applyFill="1" applyBorder="1" applyAlignment="1" applyProtection="1">
      <alignment horizontal="left" vertical="center" indent="1"/>
      <protection hidden="1"/>
    </xf>
    <xf numFmtId="0" fontId="7" fillId="0" borderId="29" xfId="0" applyFont="1" applyFill="1" applyBorder="1" applyAlignment="1" applyProtection="1">
      <alignment horizontal="left" vertical="center" indent="1"/>
      <protection hidden="1"/>
    </xf>
    <xf numFmtId="0" fontId="16" fillId="0" borderId="54" xfId="0" applyNumberFormat="1" applyFont="1" applyFill="1" applyBorder="1" applyAlignment="1" applyProtection="1">
      <alignment horizontal="center" vertical="center" shrinkToFit="1"/>
      <protection hidden="1"/>
    </xf>
    <xf numFmtId="38" fontId="0" fillId="0" borderId="8" xfId="1" applyFont="1" applyFill="1" applyBorder="1" applyAlignment="1" applyProtection="1">
      <alignment vertical="center"/>
      <protection hidden="1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</xf>
    <xf numFmtId="38" fontId="0" fillId="0" borderId="0" xfId="0" applyNumberFormat="1" applyProtection="1">
      <alignment vertical="center"/>
    </xf>
    <xf numFmtId="0" fontId="7" fillId="6" borderId="0" xfId="0" applyFont="1" applyFill="1" applyAlignment="1" applyProtection="1">
      <alignment horizontal="left" vertical="center" indent="1" shrinkToFi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38" fontId="16" fillId="0" borderId="0" xfId="1" applyFont="1" applyFill="1" applyBorder="1" applyAlignment="1" applyProtection="1">
      <alignment vertical="center" shrinkToFit="1"/>
    </xf>
    <xf numFmtId="38" fontId="7" fillId="0" borderId="0" xfId="1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/>
    </xf>
    <xf numFmtId="38" fontId="16" fillId="0" borderId="0" xfId="1" applyNumberFormat="1" applyFont="1" applyFill="1" applyBorder="1" applyAlignment="1" applyProtection="1">
      <alignment vertical="center" shrinkToFit="1"/>
    </xf>
    <xf numFmtId="38" fontId="7" fillId="0" borderId="0" xfId="1" applyFont="1" applyFill="1" applyBorder="1" applyAlignment="1" applyProtection="1">
      <alignment vertical="center"/>
    </xf>
    <xf numFmtId="180" fontId="16" fillId="0" borderId="0" xfId="1" applyNumberFormat="1" applyFont="1" applyFill="1" applyBorder="1" applyAlignment="1" applyProtection="1">
      <alignment vertical="center" shrinkToFit="1"/>
    </xf>
    <xf numFmtId="0" fontId="7" fillId="0" borderId="0" xfId="1" applyNumberFormat="1" applyFont="1" applyFill="1" applyBorder="1" applyAlignment="1" applyProtection="1">
      <alignment horizontal="center" vertical="center" shrinkToFit="1"/>
      <protection hidden="1"/>
    </xf>
    <xf numFmtId="38" fontId="7" fillId="0" borderId="0" xfId="1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/>
    <xf numFmtId="38" fontId="7" fillId="0" borderId="0" xfId="1" quotePrefix="1" applyFont="1" applyBorder="1" applyAlignment="1" applyProtection="1">
      <alignment horizontal="left" vertical="center" indent="1"/>
      <protection hidden="1"/>
    </xf>
    <xf numFmtId="0" fontId="7" fillId="0" borderId="0" xfId="0" applyFont="1" applyBorder="1" applyProtection="1">
      <alignment vertical="center"/>
      <protection hidden="1"/>
    </xf>
    <xf numFmtId="38" fontId="0" fillId="0" borderId="85" xfId="0" applyNumberFormat="1" applyFill="1" applyBorder="1" applyAlignment="1" applyProtection="1">
      <alignment horizontal="center"/>
      <protection hidden="1"/>
    </xf>
    <xf numFmtId="38" fontId="12" fillId="0" borderId="0" xfId="1" applyFont="1" applyFill="1" applyBorder="1" applyAlignment="1" applyProtection="1">
      <alignment horizontal="right" vertical="center"/>
    </xf>
    <xf numFmtId="38" fontId="16" fillId="0" borderId="78" xfId="1" applyFont="1" applyFill="1" applyBorder="1" applyAlignment="1" applyProtection="1">
      <alignment horizontal="right" vertical="center"/>
    </xf>
    <xf numFmtId="38" fontId="16" fillId="0" borderId="80" xfId="1" applyFont="1" applyFill="1" applyBorder="1" applyAlignment="1" applyProtection="1">
      <alignment horizontal="center" vertical="center"/>
    </xf>
    <xf numFmtId="38" fontId="16" fillId="0" borderId="81" xfId="1" applyFont="1" applyFill="1" applyBorder="1" applyAlignment="1" applyProtection="1">
      <alignment horizontal="center" vertical="center"/>
    </xf>
    <xf numFmtId="38" fontId="16" fillId="0" borderId="82" xfId="1" applyFont="1" applyFill="1" applyBorder="1" applyAlignment="1" applyProtection="1">
      <alignment horizontal="center" vertical="center"/>
    </xf>
    <xf numFmtId="38" fontId="16" fillId="0" borderId="79" xfId="1" applyFont="1" applyFill="1" applyBorder="1" applyAlignment="1" applyProtection="1">
      <alignment horizontal="right" vertical="center"/>
    </xf>
    <xf numFmtId="38" fontId="12" fillId="0" borderId="0" xfId="1" applyFont="1" applyFill="1" applyBorder="1" applyAlignment="1" applyProtection="1">
      <alignment horizontal="left" vertical="center"/>
    </xf>
    <xf numFmtId="0" fontId="0" fillId="7" borderId="67" xfId="0" applyFill="1" applyBorder="1" applyAlignment="1" applyProtection="1">
      <alignment horizontal="center" shrinkToFit="1"/>
    </xf>
    <xf numFmtId="0" fontId="0" fillId="7" borderId="76" xfId="0" applyFill="1" applyBorder="1" applyAlignment="1" applyProtection="1">
      <alignment horizontal="center" shrinkToFit="1"/>
    </xf>
    <xf numFmtId="0" fontId="0" fillId="7" borderId="68" xfId="0" applyFill="1" applyBorder="1" applyAlignment="1" applyProtection="1">
      <alignment horizontal="center" shrinkToFit="1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horizontal="left" vertical="center" shrinkToFit="1"/>
      <protection locked="0"/>
    </xf>
    <xf numFmtId="181" fontId="16" fillId="2" borderId="28" xfId="0" applyNumberFormat="1" applyFont="1" applyFill="1" applyBorder="1" applyAlignment="1" applyProtection="1">
      <alignment horizontal="right" vertical="center"/>
      <protection locked="0"/>
    </xf>
    <xf numFmtId="40" fontId="16" fillId="2" borderId="28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37" xfId="1" applyFont="1" applyFill="1" applyBorder="1" applyAlignment="1" applyProtection="1">
      <alignment horizontal="right" vertical="center" shrinkToFit="1"/>
    </xf>
    <xf numFmtId="38" fontId="7" fillId="0" borderId="20" xfId="1" applyFont="1" applyFill="1" applyBorder="1" applyAlignment="1" applyProtection="1">
      <alignment horizontal="right" vertical="center" shrinkToFit="1"/>
    </xf>
    <xf numFmtId="38" fontId="7" fillId="0" borderId="38" xfId="1" applyFont="1" applyFill="1" applyBorder="1" applyAlignment="1" applyProtection="1">
      <alignment horizontal="right" vertical="center" shrinkToFit="1"/>
    </xf>
    <xf numFmtId="40" fontId="16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/>
    </xf>
    <xf numFmtId="38" fontId="7" fillId="0" borderId="28" xfId="1" applyFont="1" applyFill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38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181" fontId="16" fillId="2" borderId="18" xfId="0" applyNumberFormat="1" applyFont="1" applyFill="1" applyBorder="1" applyAlignment="1" applyProtection="1">
      <alignment horizontal="right" vertical="center"/>
      <protection locked="0"/>
    </xf>
    <xf numFmtId="181" fontId="16" fillId="2" borderId="45" xfId="0" applyNumberFormat="1" applyFont="1" applyFill="1" applyBorder="1" applyAlignment="1" applyProtection="1">
      <alignment horizontal="right" vertical="center"/>
      <protection locked="0"/>
    </xf>
    <xf numFmtId="181" fontId="16" fillId="2" borderId="37" xfId="0" applyNumberFormat="1" applyFont="1" applyFill="1" applyBorder="1" applyAlignment="1" applyProtection="1">
      <alignment horizontal="right" vertical="center"/>
      <protection locked="0"/>
    </xf>
    <xf numFmtId="181" fontId="16" fillId="2" borderId="20" xfId="0" applyNumberFormat="1" applyFont="1" applyFill="1" applyBorder="1" applyAlignment="1" applyProtection="1">
      <alignment horizontal="right" vertical="center"/>
      <protection locked="0"/>
    </xf>
    <xf numFmtId="181" fontId="16" fillId="2" borderId="38" xfId="0" applyNumberFormat="1" applyFont="1" applyFill="1" applyBorder="1" applyAlignment="1" applyProtection="1">
      <alignment horizontal="right" vertical="center"/>
      <protection locked="0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6" fillId="2" borderId="38" xfId="0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 applyProtection="1">
      <alignment horizontal="left" vertical="center" shrinkToFit="1"/>
      <protection locked="0"/>
    </xf>
    <xf numFmtId="0" fontId="16" fillId="2" borderId="20" xfId="0" applyFont="1" applyFill="1" applyBorder="1" applyAlignment="1" applyProtection="1">
      <alignment horizontal="left" vertical="center" shrinkToFit="1"/>
      <protection locked="0"/>
    </xf>
    <xf numFmtId="0" fontId="16" fillId="2" borderId="38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/>
    </xf>
    <xf numFmtId="0" fontId="16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38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31" fontId="9" fillId="2" borderId="2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40" fontId="16" fillId="2" borderId="54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54" xfId="1" applyFont="1" applyFill="1" applyBorder="1" applyAlignment="1" applyProtection="1">
      <alignment horizontal="right" vertical="center" shrinkToFit="1"/>
    </xf>
    <xf numFmtId="0" fontId="7" fillId="0" borderId="5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left" vertical="center" indent="1" shrinkToFit="1"/>
      <protection locked="0"/>
    </xf>
    <xf numFmtId="0" fontId="10" fillId="2" borderId="20" xfId="0" applyFont="1" applyFill="1" applyBorder="1" applyAlignment="1" applyProtection="1">
      <alignment horizontal="left" vertical="center" indent="1" shrinkToFit="1"/>
      <protection locked="0"/>
    </xf>
    <xf numFmtId="0" fontId="10" fillId="2" borderId="21" xfId="0" applyFont="1" applyFill="1" applyBorder="1" applyAlignment="1" applyProtection="1">
      <alignment horizontal="left" vertical="center" indent="1" shrinkToFit="1"/>
      <protection locked="0"/>
    </xf>
    <xf numFmtId="38" fontId="16" fillId="3" borderId="47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46" xfId="1" applyFont="1" applyFill="1" applyBorder="1" applyAlignment="1" applyProtection="1">
      <alignment horizontal="center" vertical="center"/>
    </xf>
    <xf numFmtId="38" fontId="20" fillId="0" borderId="0" xfId="1" applyFont="1" applyFill="1" applyBorder="1" applyAlignment="1" applyProtection="1">
      <alignment horizontal="right" vertical="center" indent="1" shrinkToFit="1"/>
    </xf>
    <xf numFmtId="38" fontId="20" fillId="0" borderId="84" xfId="1" applyFont="1" applyFill="1" applyBorder="1" applyAlignment="1" applyProtection="1">
      <alignment horizontal="right" vertical="center" indent="1" shrinkToFit="1"/>
    </xf>
    <xf numFmtId="38" fontId="20" fillId="0" borderId="18" xfId="1" applyFont="1" applyFill="1" applyBorder="1" applyAlignment="1" applyProtection="1">
      <alignment horizontal="right" vertical="center" indent="1" shrinkToFit="1"/>
    </xf>
    <xf numFmtId="38" fontId="20" fillId="0" borderId="48" xfId="1" applyFont="1" applyFill="1" applyBorder="1" applyAlignment="1" applyProtection="1">
      <alignment horizontal="right" vertical="center" indent="1" shrinkToFit="1"/>
    </xf>
    <xf numFmtId="0" fontId="10" fillId="0" borderId="10" xfId="0" applyNumberFormat="1" applyFont="1" applyBorder="1" applyAlignment="1" applyProtection="1">
      <alignment horizontal="center" vertical="center" shrinkToFit="1"/>
    </xf>
    <xf numFmtId="0" fontId="10" fillId="0" borderId="11" xfId="0" applyNumberFormat="1" applyFont="1" applyBorder="1" applyAlignment="1" applyProtection="1">
      <alignment horizontal="center" vertical="center" shrinkToFit="1"/>
    </xf>
    <xf numFmtId="0" fontId="10" fillId="0" borderId="12" xfId="0" applyNumberFormat="1" applyFont="1" applyBorder="1" applyAlignment="1" applyProtection="1">
      <alignment horizontal="center" vertical="center" shrinkToFit="1"/>
    </xf>
    <xf numFmtId="0" fontId="10" fillId="0" borderId="15" xfId="0" applyNumberFormat="1" applyFont="1" applyBorder="1" applyAlignment="1" applyProtection="1">
      <alignment horizontal="center" vertical="center" shrinkToFit="1"/>
    </xf>
    <xf numFmtId="0" fontId="10" fillId="0" borderId="2" xfId="0" applyNumberFormat="1" applyFont="1" applyBorder="1" applyAlignment="1" applyProtection="1">
      <alignment horizontal="center" vertical="center" shrinkToFit="1"/>
    </xf>
    <xf numFmtId="0" fontId="10" fillId="0" borderId="16" xfId="0" applyNumberFormat="1" applyFont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65" xfId="0" applyFont="1" applyFill="1" applyBorder="1" applyAlignment="1" applyProtection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38" fontId="16" fillId="0" borderId="28" xfId="1" applyFont="1" applyFill="1" applyBorder="1" applyAlignment="1" applyProtection="1">
      <alignment horizontal="right" vertical="center" shrinkToFit="1"/>
    </xf>
    <xf numFmtId="38" fontId="16" fillId="0" borderId="41" xfId="1" applyFont="1" applyFill="1" applyBorder="1" applyAlignment="1" applyProtection="1">
      <alignment horizontal="right" vertical="center" shrinkToFit="1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7" xfId="0" applyNumberFormat="1" applyFont="1" applyFill="1" applyBorder="1" applyAlignment="1" applyProtection="1">
      <alignment horizontal="center" vertical="center" textRotation="255" shrinkToFit="1"/>
    </xf>
    <xf numFmtId="0" fontId="7" fillId="3" borderId="38" xfId="0" applyNumberFormat="1" applyFont="1" applyFill="1" applyBorder="1" applyAlignment="1" applyProtection="1">
      <alignment horizontal="center" vertical="center" textRotation="255" shrinkToFit="1"/>
    </xf>
    <xf numFmtId="40" fontId="16" fillId="2" borderId="66" xfId="1" applyNumberFormat="1" applyFont="1" applyFill="1" applyBorder="1" applyAlignment="1" applyProtection="1">
      <alignment horizontal="center" vertical="center" shrinkToFit="1"/>
      <protection locked="0"/>
    </xf>
    <xf numFmtId="40" fontId="16" fillId="2" borderId="18" xfId="1" applyNumberFormat="1" applyFont="1" applyFill="1" applyBorder="1" applyAlignment="1" applyProtection="1">
      <alignment horizontal="center" vertical="center" shrinkToFit="1"/>
      <protection locked="0"/>
    </xf>
    <xf numFmtId="40" fontId="16" fillId="2" borderId="45" xfId="1" applyNumberFormat="1" applyFont="1" applyFill="1" applyBorder="1" applyAlignment="1" applyProtection="1">
      <alignment horizontal="center" vertical="center" shrinkToFit="1"/>
      <protection locked="0"/>
    </xf>
    <xf numFmtId="40" fontId="16" fillId="2" borderId="37" xfId="1" applyNumberFormat="1" applyFont="1" applyFill="1" applyBorder="1" applyAlignment="1" applyProtection="1">
      <alignment horizontal="center" vertical="center" shrinkToFit="1"/>
      <protection locked="0"/>
    </xf>
    <xf numFmtId="40" fontId="16" fillId="2" borderId="20" xfId="1" applyNumberFormat="1" applyFont="1" applyFill="1" applyBorder="1" applyAlignment="1" applyProtection="1">
      <alignment horizontal="center" vertical="center" shrinkToFit="1"/>
      <protection locked="0"/>
    </xf>
    <xf numFmtId="40" fontId="16" fillId="2" borderId="38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79" fontId="10" fillId="0" borderId="57" xfId="0" applyNumberFormat="1" applyFont="1" applyBorder="1" applyAlignment="1" applyProtection="1">
      <alignment horizontal="center" vertical="center" shrinkToFit="1"/>
    </xf>
    <xf numFmtId="179" fontId="10" fillId="0" borderId="55" xfId="0" applyNumberFormat="1" applyFont="1" applyBorder="1" applyAlignment="1" applyProtection="1">
      <alignment horizontal="center" vertical="center" shrinkToFit="1"/>
    </xf>
    <xf numFmtId="179" fontId="10" fillId="0" borderId="59" xfId="0" applyNumberFormat="1" applyFont="1" applyBorder="1" applyAlignment="1" applyProtection="1">
      <alignment horizontal="center" vertical="center" shrinkToFit="1"/>
    </xf>
    <xf numFmtId="179" fontId="10" fillId="0" borderId="54" xfId="0" applyNumberFormat="1" applyFont="1" applyBorder="1" applyAlignment="1" applyProtection="1">
      <alignment horizontal="center" vertical="center" shrinkToFit="1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38" fontId="9" fillId="3" borderId="41" xfId="1" applyFont="1" applyFill="1" applyBorder="1" applyAlignment="1" applyProtection="1">
      <alignment horizontal="center" vertical="center"/>
    </xf>
    <xf numFmtId="38" fontId="9" fillId="3" borderId="50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left" vertical="center"/>
    </xf>
    <xf numFmtId="178" fontId="7" fillId="2" borderId="4" xfId="0" applyNumberFormat="1" applyFont="1" applyFill="1" applyBorder="1" applyAlignment="1" applyProtection="1">
      <alignment horizontal="center" vertical="center"/>
      <protection locked="0"/>
    </xf>
    <xf numFmtId="178" fontId="7" fillId="2" borderId="5" xfId="0" applyNumberFormat="1" applyFont="1" applyFill="1" applyBorder="1" applyAlignment="1" applyProtection="1">
      <alignment horizontal="center" vertical="center"/>
      <protection locked="0"/>
    </xf>
    <xf numFmtId="178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left" vertical="center" indent="1" shrinkToFit="1"/>
      <protection locked="0"/>
    </xf>
    <xf numFmtId="0" fontId="7" fillId="2" borderId="33" xfId="0" applyFont="1" applyFill="1" applyBorder="1" applyAlignment="1" applyProtection="1">
      <alignment horizontal="left" vertical="center" indent="1" shrinkToFit="1"/>
      <protection locked="0"/>
    </xf>
    <xf numFmtId="0" fontId="7" fillId="2" borderId="34" xfId="0" applyFont="1" applyFill="1" applyBorder="1" applyAlignment="1" applyProtection="1">
      <alignment horizontal="left" vertical="center" indent="1" shrinkToFit="1"/>
      <protection locked="0"/>
    </xf>
    <xf numFmtId="0" fontId="7" fillId="2" borderId="83" xfId="0" applyFont="1" applyFill="1" applyBorder="1" applyAlignment="1" applyProtection="1">
      <alignment horizontal="left" vertical="center" indent="1" shrinkToFit="1"/>
      <protection locked="0"/>
    </xf>
    <xf numFmtId="0" fontId="7" fillId="2" borderId="0" xfId="0" applyFont="1" applyFill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2" borderId="66" xfId="0" applyFont="1" applyFill="1" applyBorder="1" applyAlignment="1" applyProtection="1">
      <alignment horizontal="left" vertical="center" indent="1" shrinkToFit="1"/>
      <protection locked="0"/>
    </xf>
    <xf numFmtId="0" fontId="7" fillId="2" borderId="18" xfId="0" applyFont="1" applyFill="1" applyBorder="1" applyAlignment="1" applyProtection="1">
      <alignment horizontal="left" vertical="center" indent="1" shrinkToFit="1"/>
      <protection locked="0"/>
    </xf>
    <xf numFmtId="0" fontId="7" fillId="2" borderId="19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38" fontId="7" fillId="0" borderId="29" xfId="1" applyFont="1" applyFill="1" applyBorder="1" applyAlignment="1" applyProtection="1">
      <alignment horizontal="right" vertical="center" shrinkToFit="1"/>
    </xf>
    <xf numFmtId="38" fontId="7" fillId="0" borderId="72" xfId="1" applyFont="1" applyFill="1" applyBorder="1" applyAlignment="1" applyProtection="1">
      <alignment horizontal="right" vertical="center" shrinkToFit="1"/>
    </xf>
    <xf numFmtId="38" fontId="7" fillId="0" borderId="52" xfId="1" applyFont="1" applyFill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top"/>
    </xf>
    <xf numFmtId="0" fontId="7" fillId="0" borderId="2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79" fontId="8" fillId="0" borderId="3" xfId="0" applyNumberFormat="1" applyFont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38" fontId="16" fillId="0" borderId="41" xfId="0" applyNumberFormat="1" applyFont="1" applyFill="1" applyBorder="1" applyAlignment="1" applyProtection="1">
      <alignment horizontal="right" vertical="center" indent="1" shrinkToFit="1"/>
    </xf>
    <xf numFmtId="0" fontId="16" fillId="0" borderId="41" xfId="0" applyFont="1" applyFill="1" applyBorder="1" applyAlignment="1" applyProtection="1">
      <alignment horizontal="right" vertical="center" indent="1" shrinkToFit="1"/>
    </xf>
    <xf numFmtId="0" fontId="16" fillId="0" borderId="49" xfId="0" applyFont="1" applyFill="1" applyBorder="1" applyAlignment="1" applyProtection="1">
      <alignment horizontal="right" vertical="center" indent="1" shrinkToFit="1"/>
    </xf>
    <xf numFmtId="0" fontId="16" fillId="0" borderId="50" xfId="0" applyFont="1" applyFill="1" applyBorder="1" applyAlignment="1" applyProtection="1">
      <alignment horizontal="right" vertical="center" indent="1" shrinkToFit="1"/>
    </xf>
    <xf numFmtId="0" fontId="16" fillId="0" borderId="51" xfId="0" applyFont="1" applyFill="1" applyBorder="1" applyAlignment="1" applyProtection="1">
      <alignment horizontal="right" vertical="center" indent="1" shrinkToFit="1"/>
    </xf>
    <xf numFmtId="38" fontId="16" fillId="3" borderId="42" xfId="1" applyFont="1" applyFill="1" applyBorder="1" applyAlignment="1" applyProtection="1">
      <alignment horizontal="center" vertical="center"/>
    </xf>
    <xf numFmtId="38" fontId="16" fillId="3" borderId="45" xfId="1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38" fontId="16" fillId="0" borderId="44" xfId="1" applyFont="1" applyFill="1" applyBorder="1" applyAlignment="1" applyProtection="1">
      <alignment horizontal="right" vertical="center" shrinkToFit="1"/>
    </xf>
    <xf numFmtId="38" fontId="16" fillId="0" borderId="49" xfId="1" applyFont="1" applyFill="1" applyBorder="1" applyAlignment="1" applyProtection="1">
      <alignment horizontal="right" vertical="center" shrinkToFit="1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16" fillId="2" borderId="45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66" xfId="0" applyFont="1" applyFill="1" applyBorder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6" fillId="2" borderId="45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42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0" fontId="7" fillId="3" borderId="28" xfId="0" applyNumberFormat="1" applyFont="1" applyFill="1" applyBorder="1" applyAlignment="1" applyProtection="1">
      <alignment horizontal="center" vertical="center" textRotation="255" shrinkToFit="1"/>
    </xf>
    <xf numFmtId="38" fontId="0" fillId="0" borderId="10" xfId="1" applyFont="1" applyFill="1" applyBorder="1" applyAlignment="1" applyProtection="1">
      <alignment horizontal="center" vertical="center"/>
      <protection hidden="1"/>
    </xf>
    <xf numFmtId="38" fontId="0" fillId="0" borderId="11" xfId="1" applyFont="1" applyFill="1" applyBorder="1" applyAlignment="1" applyProtection="1">
      <alignment horizontal="center" vertical="center"/>
      <protection hidden="1"/>
    </xf>
    <xf numFmtId="38" fontId="0" fillId="0" borderId="12" xfId="1" applyFont="1" applyFill="1" applyBorder="1" applyAlignment="1" applyProtection="1">
      <alignment horizontal="center" vertical="center"/>
      <protection hidden="1"/>
    </xf>
    <xf numFmtId="38" fontId="0" fillId="0" borderId="13" xfId="1" applyFont="1" applyFill="1" applyBorder="1" applyAlignment="1" applyProtection="1">
      <alignment horizontal="center" vertical="center"/>
      <protection hidden="1"/>
    </xf>
    <xf numFmtId="38" fontId="0" fillId="0" borderId="0" xfId="1" applyFont="1" applyFill="1" applyBorder="1" applyAlignment="1" applyProtection="1">
      <alignment horizontal="center" vertical="center"/>
      <protection hidden="1"/>
    </xf>
    <xf numFmtId="38" fontId="0" fillId="0" borderId="14" xfId="1" applyFont="1" applyFill="1" applyBorder="1" applyAlignment="1" applyProtection="1">
      <alignment horizontal="center" vertical="center"/>
      <protection hidden="1"/>
    </xf>
    <xf numFmtId="38" fontId="0" fillId="0" borderId="15" xfId="1" applyFont="1" applyFill="1" applyBorder="1" applyAlignment="1" applyProtection="1">
      <alignment horizontal="center" vertical="center"/>
      <protection hidden="1"/>
    </xf>
    <xf numFmtId="38" fontId="0" fillId="0" borderId="2" xfId="1" applyFont="1" applyFill="1" applyBorder="1" applyAlignment="1" applyProtection="1">
      <alignment horizontal="center" vertical="center"/>
      <protection hidden="1"/>
    </xf>
    <xf numFmtId="38" fontId="0" fillId="0" borderId="16" xfId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4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38" fontId="7" fillId="0" borderId="28" xfId="1" applyFont="1" applyFill="1" applyBorder="1" applyAlignment="1" applyProtection="1">
      <alignment horizontal="right" vertical="center" shrinkToFit="1"/>
      <protection hidden="1"/>
    </xf>
    <xf numFmtId="49" fontId="7" fillId="0" borderId="28" xfId="1" applyNumberFormat="1" applyFont="1" applyFill="1" applyBorder="1" applyAlignment="1" applyProtection="1">
      <alignment horizontal="center" vertical="center" shrinkToFit="1"/>
      <protection locked="0" hidden="1"/>
    </xf>
    <xf numFmtId="38" fontId="7" fillId="0" borderId="28" xfId="1" applyFont="1" applyFill="1" applyBorder="1" applyAlignment="1" applyProtection="1">
      <alignment horizontal="center" vertical="center" shrinkToFit="1"/>
      <protection hidden="1"/>
    </xf>
    <xf numFmtId="0" fontId="16" fillId="0" borderId="28" xfId="0" applyFont="1" applyFill="1" applyBorder="1" applyAlignment="1" applyProtection="1">
      <alignment horizontal="center" vertical="center" shrinkToFit="1"/>
      <protection hidden="1"/>
    </xf>
    <xf numFmtId="0" fontId="16" fillId="0" borderId="28" xfId="0" applyFont="1" applyFill="1" applyBorder="1" applyAlignment="1" applyProtection="1">
      <alignment horizontal="left" vertical="center" shrinkToFit="1"/>
      <protection hidden="1"/>
    </xf>
    <xf numFmtId="177" fontId="16" fillId="0" borderId="28" xfId="0" applyNumberFormat="1" applyFont="1" applyFill="1" applyBorder="1" applyAlignment="1" applyProtection="1">
      <alignment horizontal="right" vertical="center" shrinkToFit="1"/>
      <protection hidden="1"/>
    </xf>
    <xf numFmtId="38" fontId="16" fillId="0" borderId="28" xfId="1" applyFont="1" applyFill="1" applyBorder="1" applyAlignment="1" applyProtection="1">
      <alignment horizontal="right" vertical="center" shrinkToFit="1"/>
      <protection hidden="1"/>
    </xf>
    <xf numFmtId="180" fontId="16" fillId="0" borderId="28" xfId="1" applyNumberFormat="1" applyFont="1" applyBorder="1" applyAlignment="1" applyProtection="1">
      <alignment horizontal="right" vertical="center" shrinkToFit="1"/>
      <protection hidden="1"/>
    </xf>
    <xf numFmtId="40" fontId="16" fillId="0" borderId="28" xfId="1" applyNumberFormat="1" applyFont="1" applyFill="1" applyBorder="1" applyAlignment="1" applyProtection="1">
      <alignment horizontal="center" vertical="center" shrinkToFit="1"/>
    </xf>
    <xf numFmtId="0" fontId="16" fillId="0" borderId="28" xfId="1" applyNumberFormat="1" applyFont="1" applyFill="1" applyBorder="1" applyAlignment="1" applyProtection="1">
      <alignment horizontal="center" vertical="center" shrinkToFit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16" fillId="3" borderId="28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 shrinkToFit="1"/>
      <protection hidden="1"/>
    </xf>
    <xf numFmtId="0" fontId="16" fillId="0" borderId="38" xfId="0" applyFont="1" applyFill="1" applyBorder="1" applyAlignment="1" applyProtection="1">
      <alignment horizontal="center" vertical="center" shrinkToFit="1"/>
      <protection hidden="1"/>
    </xf>
    <xf numFmtId="0" fontId="16" fillId="0" borderId="37" xfId="0" applyFont="1" applyFill="1" applyBorder="1" applyAlignment="1" applyProtection="1">
      <alignment horizontal="left" vertical="center" shrinkToFit="1"/>
      <protection hidden="1"/>
    </xf>
    <xf numFmtId="0" fontId="16" fillId="0" borderId="20" xfId="0" applyFont="1" applyFill="1" applyBorder="1" applyAlignment="1" applyProtection="1">
      <alignment horizontal="left" vertical="center" shrinkToFit="1"/>
      <protection hidden="1"/>
    </xf>
    <xf numFmtId="0" fontId="16" fillId="0" borderId="38" xfId="0" applyFont="1" applyFill="1" applyBorder="1" applyAlignment="1" applyProtection="1">
      <alignment horizontal="left" vertical="center" shrinkToFit="1"/>
      <protection hidden="1"/>
    </xf>
    <xf numFmtId="177" fontId="16" fillId="0" borderId="37" xfId="0" applyNumberFormat="1" applyFont="1" applyFill="1" applyBorder="1" applyAlignment="1" applyProtection="1">
      <alignment horizontal="right" vertical="center" shrinkToFit="1"/>
      <protection hidden="1"/>
    </xf>
    <xf numFmtId="177" fontId="16" fillId="0" borderId="20" xfId="0" applyNumberFormat="1" applyFont="1" applyFill="1" applyBorder="1" applyAlignment="1" applyProtection="1">
      <alignment horizontal="right" vertical="center" shrinkToFit="1"/>
      <protection hidden="1"/>
    </xf>
    <xf numFmtId="177" fontId="16" fillId="0" borderId="38" xfId="0" applyNumberFormat="1" applyFont="1" applyFill="1" applyBorder="1" applyAlignment="1" applyProtection="1">
      <alignment horizontal="right" vertical="center" shrinkToFit="1"/>
      <protection hidden="1"/>
    </xf>
    <xf numFmtId="40" fontId="16" fillId="0" borderId="37" xfId="1" applyNumberFormat="1" applyFont="1" applyFill="1" applyBorder="1" applyAlignment="1" applyProtection="1">
      <alignment horizontal="right" vertical="center" shrinkToFit="1"/>
      <protection hidden="1"/>
    </xf>
    <xf numFmtId="40" fontId="16" fillId="0" borderId="20" xfId="1" applyNumberFormat="1" applyFont="1" applyFill="1" applyBorder="1" applyAlignment="1" applyProtection="1">
      <alignment horizontal="right" vertical="center" shrinkToFit="1"/>
      <protection hidden="1"/>
    </xf>
    <xf numFmtId="40" fontId="16" fillId="0" borderId="38" xfId="1" applyNumberFormat="1" applyFont="1" applyFill="1" applyBorder="1" applyAlignment="1" applyProtection="1">
      <alignment horizontal="right" vertical="center" shrinkToFit="1"/>
      <protection hidden="1"/>
    </xf>
    <xf numFmtId="176" fontId="16" fillId="0" borderId="0" xfId="0" applyNumberFormat="1" applyFont="1" applyFill="1" applyBorder="1" applyAlignment="1" applyProtection="1">
      <alignment horizontal="left"/>
      <protection hidden="1"/>
    </xf>
    <xf numFmtId="38" fontId="16" fillId="0" borderId="28" xfId="1" applyFont="1" applyBorder="1" applyAlignment="1" applyProtection="1">
      <alignment horizontal="right" vertical="center" shrinkToFit="1"/>
      <protection hidden="1"/>
    </xf>
    <xf numFmtId="0" fontId="7" fillId="0" borderId="28" xfId="1" applyNumberFormat="1" applyFont="1" applyFill="1" applyBorder="1" applyAlignment="1" applyProtection="1">
      <alignment horizontal="center" vertical="center" shrinkToFit="1"/>
      <protection hidden="1"/>
    </xf>
    <xf numFmtId="40" fontId="16" fillId="0" borderId="37" xfId="1" applyNumberFormat="1" applyFont="1" applyFill="1" applyBorder="1" applyAlignment="1" applyProtection="1">
      <alignment horizontal="center" vertical="center" shrinkToFit="1"/>
    </xf>
    <xf numFmtId="40" fontId="16" fillId="0" borderId="20" xfId="1" applyNumberFormat="1" applyFont="1" applyFill="1" applyBorder="1" applyAlignment="1" applyProtection="1">
      <alignment horizontal="center" vertical="center" shrinkToFit="1"/>
    </xf>
    <xf numFmtId="40" fontId="16" fillId="0" borderId="38" xfId="1" applyNumberFormat="1" applyFont="1" applyFill="1" applyBorder="1" applyAlignment="1" applyProtection="1">
      <alignment horizontal="center" vertical="center" shrinkToFit="1"/>
    </xf>
    <xf numFmtId="0" fontId="16" fillId="0" borderId="66" xfId="0" applyFont="1" applyFill="1" applyBorder="1" applyAlignment="1" applyProtection="1">
      <alignment horizontal="center" vertical="center" shrinkToFit="1"/>
      <protection hidden="1"/>
    </xf>
    <xf numFmtId="0" fontId="16" fillId="0" borderId="45" xfId="0" applyFont="1" applyFill="1" applyBorder="1" applyAlignment="1" applyProtection="1">
      <alignment horizontal="center" vertical="center" shrinkToFit="1"/>
      <protection hidden="1"/>
    </xf>
    <xf numFmtId="0" fontId="16" fillId="0" borderId="66" xfId="0" applyFont="1" applyFill="1" applyBorder="1" applyAlignment="1" applyProtection="1">
      <alignment horizontal="left" vertical="center" shrinkToFit="1"/>
      <protection hidden="1"/>
    </xf>
    <xf numFmtId="0" fontId="16" fillId="0" borderId="18" xfId="0" applyFont="1" applyFill="1" applyBorder="1" applyAlignment="1" applyProtection="1">
      <alignment horizontal="left" vertical="center" shrinkToFit="1"/>
      <protection hidden="1"/>
    </xf>
    <xf numFmtId="0" fontId="16" fillId="0" borderId="45" xfId="0" applyFont="1" applyFill="1" applyBorder="1" applyAlignment="1" applyProtection="1">
      <alignment horizontal="left" vertical="center" shrinkToFit="1"/>
      <protection hidden="1"/>
    </xf>
    <xf numFmtId="49" fontId="7" fillId="0" borderId="50" xfId="1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54" xfId="1" applyNumberFormat="1" applyFont="1" applyFill="1" applyBorder="1" applyAlignment="1" applyProtection="1">
      <alignment horizontal="center" vertical="center" shrinkToFit="1"/>
      <protection hidden="1"/>
    </xf>
    <xf numFmtId="177" fontId="16" fillId="0" borderId="66" xfId="0" applyNumberFormat="1" applyFont="1" applyFill="1" applyBorder="1" applyAlignment="1" applyProtection="1">
      <alignment horizontal="right" vertical="center" shrinkToFit="1"/>
      <protection hidden="1"/>
    </xf>
    <xf numFmtId="177" fontId="16" fillId="0" borderId="18" xfId="0" applyNumberFormat="1" applyFont="1" applyFill="1" applyBorder="1" applyAlignment="1" applyProtection="1">
      <alignment horizontal="right" vertical="center" shrinkToFit="1"/>
      <protection hidden="1"/>
    </xf>
    <xf numFmtId="177" fontId="16" fillId="0" borderId="45" xfId="0" applyNumberFormat="1" applyFont="1" applyFill="1" applyBorder="1" applyAlignment="1" applyProtection="1">
      <alignment horizontal="right" vertical="center" shrinkToFit="1"/>
      <protection hidden="1"/>
    </xf>
    <xf numFmtId="0" fontId="16" fillId="0" borderId="37" xfId="1" applyNumberFormat="1" applyFont="1" applyFill="1" applyBorder="1" applyAlignment="1" applyProtection="1">
      <alignment horizontal="center" vertical="center" shrinkToFit="1"/>
    </xf>
    <xf numFmtId="0" fontId="16" fillId="0" borderId="38" xfId="1" applyNumberFormat="1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11" xfId="0" applyFont="1" applyFill="1" applyBorder="1" applyAlignment="1" applyProtection="1">
      <alignment horizontal="center" vertical="center" shrinkToFit="1"/>
      <protection hidden="1"/>
    </xf>
    <xf numFmtId="0" fontId="10" fillId="0" borderId="12" xfId="0" applyFont="1" applyFill="1" applyBorder="1" applyAlignment="1" applyProtection="1">
      <alignment horizontal="center" vertical="center" shrinkToFit="1"/>
      <protection hidden="1"/>
    </xf>
    <xf numFmtId="0" fontId="10" fillId="0" borderId="15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Fill="1" applyBorder="1" applyAlignment="1" applyProtection="1">
      <alignment horizontal="center" vertical="center" shrinkToFit="1"/>
      <protection hidden="1"/>
    </xf>
    <xf numFmtId="0" fontId="10" fillId="0" borderId="16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NumberFormat="1" applyFont="1" applyBorder="1" applyAlignment="1" applyProtection="1">
      <alignment horizontal="center" vertical="center" shrinkToFit="1"/>
      <protection hidden="1"/>
    </xf>
    <xf numFmtId="0" fontId="10" fillId="0" borderId="11" xfId="0" applyNumberFormat="1" applyFont="1" applyBorder="1" applyAlignment="1" applyProtection="1">
      <alignment horizontal="center" vertical="center" shrinkToFit="1"/>
      <protection hidden="1"/>
    </xf>
    <xf numFmtId="0" fontId="10" fillId="0" borderId="12" xfId="0" applyNumberFormat="1" applyFont="1" applyBorder="1" applyAlignment="1" applyProtection="1">
      <alignment horizontal="center" vertical="center" shrinkToFit="1"/>
      <protection hidden="1"/>
    </xf>
    <xf numFmtId="0" fontId="10" fillId="0" borderId="15" xfId="0" applyNumberFormat="1" applyFont="1" applyBorder="1" applyAlignment="1" applyProtection="1">
      <alignment horizontal="center" vertical="center" shrinkToFit="1"/>
      <protection hidden="1"/>
    </xf>
    <xf numFmtId="0" fontId="10" fillId="0" borderId="2" xfId="0" applyNumberFormat="1" applyFont="1" applyBorder="1" applyAlignment="1" applyProtection="1">
      <alignment horizontal="center" vertical="center" shrinkToFit="1"/>
      <protection hidden="1"/>
    </xf>
    <xf numFmtId="0" fontId="10" fillId="0" borderId="16" xfId="0" applyNumberFormat="1" applyFont="1" applyBorder="1" applyAlignment="1" applyProtection="1">
      <alignment horizontal="center" vertical="center" shrinkToFit="1"/>
      <protection hidden="1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7" fillId="0" borderId="39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38" fontId="16" fillId="3" borderId="47" xfId="1" applyFont="1" applyFill="1" applyBorder="1" applyAlignment="1" applyProtection="1">
      <alignment horizontal="center" vertical="center" shrinkToFit="1"/>
      <protection hidden="1"/>
    </xf>
    <xf numFmtId="38" fontId="16" fillId="3" borderId="0" xfId="1" applyFont="1" applyFill="1" applyBorder="1" applyAlignment="1" applyProtection="1">
      <alignment horizontal="center" vertical="center" shrinkToFit="1"/>
      <protection hidden="1"/>
    </xf>
    <xf numFmtId="38" fontId="16" fillId="3" borderId="46" xfId="1" applyFont="1" applyFill="1" applyBorder="1" applyAlignment="1" applyProtection="1">
      <alignment horizontal="center" vertical="center" shrinkToFit="1"/>
      <protection hidden="1"/>
    </xf>
    <xf numFmtId="38" fontId="20" fillId="0" borderId="0" xfId="1" applyFont="1" applyFill="1" applyBorder="1" applyAlignment="1" applyProtection="1">
      <alignment horizontal="right" vertical="center" indent="1" shrinkToFit="1"/>
      <protection hidden="1"/>
    </xf>
    <xf numFmtId="38" fontId="20" fillId="0" borderId="84" xfId="1" applyFont="1" applyFill="1" applyBorder="1" applyAlignment="1" applyProtection="1">
      <alignment horizontal="right" vertical="center" indent="1" shrinkToFit="1"/>
      <protection hidden="1"/>
    </xf>
    <xf numFmtId="38" fontId="20" fillId="0" borderId="18" xfId="1" applyFont="1" applyFill="1" applyBorder="1" applyAlignment="1" applyProtection="1">
      <alignment horizontal="right" vertical="center" indent="1" shrinkToFit="1"/>
      <protection hidden="1"/>
    </xf>
    <xf numFmtId="38" fontId="20" fillId="0" borderId="48" xfId="1" applyFont="1" applyFill="1" applyBorder="1" applyAlignment="1" applyProtection="1">
      <alignment horizontal="right" vertical="center" indent="1" shrinkToFit="1"/>
      <protection hidden="1"/>
    </xf>
    <xf numFmtId="0" fontId="7" fillId="0" borderId="5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left" vertical="center" indent="1" shrinkToFit="1"/>
      <protection hidden="1"/>
    </xf>
    <xf numFmtId="0" fontId="10" fillId="0" borderId="20" xfId="0" applyFont="1" applyFill="1" applyBorder="1" applyAlignment="1" applyProtection="1">
      <alignment horizontal="left" vertical="center" indent="1" shrinkToFit="1"/>
      <protection hidden="1"/>
    </xf>
    <xf numFmtId="0" fontId="10" fillId="0" borderId="21" xfId="0" applyFont="1" applyFill="1" applyBorder="1" applyAlignment="1" applyProtection="1">
      <alignment horizontal="left" vertical="center" indent="1" shrinkToFit="1"/>
      <protection hidden="1"/>
    </xf>
    <xf numFmtId="38" fontId="16" fillId="3" borderId="42" xfId="1" applyFont="1" applyFill="1" applyBorder="1" applyAlignment="1" applyProtection="1">
      <alignment horizontal="center" vertical="center" shrinkToFit="1"/>
      <protection hidden="1"/>
    </xf>
    <xf numFmtId="38" fontId="16" fillId="3" borderId="45" xfId="1" applyFont="1" applyFill="1" applyBorder="1" applyAlignment="1" applyProtection="1">
      <alignment horizontal="center" vertical="center" shrinkToFit="1"/>
      <protection hidden="1"/>
    </xf>
    <xf numFmtId="38" fontId="9" fillId="3" borderId="41" xfId="1" applyFont="1" applyFill="1" applyBorder="1" applyAlignment="1" applyProtection="1">
      <alignment horizontal="center" vertical="center" shrinkToFit="1"/>
      <protection hidden="1"/>
    </xf>
    <xf numFmtId="38" fontId="9" fillId="3" borderId="50" xfId="1" applyFont="1" applyFill="1" applyBorder="1" applyAlignment="1" applyProtection="1">
      <alignment horizontal="center" vertical="center" shrinkToFit="1"/>
      <protection hidden="1"/>
    </xf>
    <xf numFmtId="38" fontId="16" fillId="0" borderId="41" xfId="1" applyFont="1" applyFill="1" applyBorder="1" applyAlignment="1" applyProtection="1">
      <alignment horizontal="right" vertical="center" indent="1" shrinkToFit="1"/>
      <protection hidden="1"/>
    </xf>
    <xf numFmtId="38" fontId="16" fillId="0" borderId="49" xfId="1" applyFont="1" applyFill="1" applyBorder="1" applyAlignment="1" applyProtection="1">
      <alignment horizontal="right" vertical="center" indent="1" shrinkToFit="1"/>
      <protection hidden="1"/>
    </xf>
    <xf numFmtId="38" fontId="16" fillId="0" borderId="50" xfId="1" applyFont="1" applyFill="1" applyBorder="1" applyAlignment="1" applyProtection="1">
      <alignment horizontal="right" vertical="center" indent="1" shrinkToFit="1"/>
      <protection hidden="1"/>
    </xf>
    <xf numFmtId="38" fontId="16" fillId="0" borderId="51" xfId="1" applyFont="1" applyFill="1" applyBorder="1" applyAlignment="1" applyProtection="1">
      <alignment horizontal="right" vertical="center" indent="1" shrinkToFit="1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62" xfId="0" applyFont="1" applyFill="1" applyBorder="1" applyAlignment="1" applyProtection="1">
      <alignment horizontal="left" vertical="center" indent="1" shrinkToFit="1"/>
      <protection hidden="1"/>
    </xf>
    <xf numFmtId="0" fontId="7" fillId="0" borderId="33" xfId="0" applyFont="1" applyFill="1" applyBorder="1" applyAlignment="1" applyProtection="1">
      <alignment horizontal="left" vertical="center" indent="1" shrinkToFit="1"/>
      <protection hidden="1"/>
    </xf>
    <xf numFmtId="0" fontId="7" fillId="0" borderId="83" xfId="0" applyFont="1" applyFill="1" applyBorder="1" applyAlignment="1" applyProtection="1">
      <alignment horizontal="left" vertical="center" indent="1" shrinkToFit="1"/>
      <protection hidden="1"/>
    </xf>
    <xf numFmtId="0" fontId="7" fillId="0" borderId="0" xfId="0" applyFont="1" applyFill="1" applyBorder="1" applyAlignment="1" applyProtection="1">
      <alignment horizontal="left" vertical="center" indent="1" shrinkToFit="1"/>
      <protection hidden="1"/>
    </xf>
    <xf numFmtId="0" fontId="7" fillId="0" borderId="66" xfId="0" applyFont="1" applyFill="1" applyBorder="1" applyAlignment="1" applyProtection="1">
      <alignment horizontal="left" vertical="center" indent="1" shrinkToFit="1"/>
      <protection hidden="1"/>
    </xf>
    <xf numFmtId="0" fontId="7" fillId="0" borderId="18" xfId="0" applyFont="1" applyFill="1" applyBorder="1" applyAlignment="1" applyProtection="1">
      <alignment horizontal="left" vertical="center" indent="1" shrinkToFit="1"/>
      <protection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shrinkToFit="1"/>
      <protection hidden="1"/>
    </xf>
    <xf numFmtId="0" fontId="10" fillId="0" borderId="28" xfId="0" applyFont="1" applyBorder="1" applyAlignment="1" applyProtection="1">
      <alignment horizontal="center" shrinkToFit="1"/>
      <protection hidden="1"/>
    </xf>
    <xf numFmtId="38" fontId="16" fillId="0" borderId="44" xfId="1" applyFont="1" applyFill="1" applyBorder="1" applyAlignment="1" applyProtection="1">
      <alignment horizontal="right" vertical="center" shrinkToFit="1"/>
      <protection hidden="1"/>
    </xf>
    <xf numFmtId="0" fontId="7" fillId="0" borderId="17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31" fontId="9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0" fontId="16" fillId="0" borderId="54" xfId="1" applyNumberFormat="1" applyFont="1" applyFill="1" applyBorder="1" applyAlignment="1" applyProtection="1">
      <alignment horizontal="right" vertical="center" shrinkToFit="1"/>
      <protection hidden="1"/>
    </xf>
    <xf numFmtId="38" fontId="16" fillId="0" borderId="54" xfId="1" applyFont="1" applyFill="1" applyBorder="1" applyAlignment="1" applyProtection="1">
      <alignment horizontal="right" vertical="center" shrinkToFit="1"/>
      <protection hidden="1"/>
    </xf>
    <xf numFmtId="38" fontId="16" fillId="0" borderId="6" xfId="1" applyFont="1" applyFill="1" applyBorder="1" applyAlignment="1" applyProtection="1">
      <alignment horizontal="center" vertical="center" shrinkToFit="1"/>
      <protection hidden="1"/>
    </xf>
    <xf numFmtId="0" fontId="10" fillId="0" borderId="37" xfId="0" applyFont="1" applyBorder="1" applyAlignment="1" applyProtection="1">
      <alignment horizontal="center" shrinkToFit="1"/>
      <protection hidden="1"/>
    </xf>
    <xf numFmtId="0" fontId="10" fillId="0" borderId="20" xfId="0" applyFont="1" applyBorder="1" applyAlignment="1" applyProtection="1">
      <alignment horizontal="center" shrinkToFit="1"/>
      <protection hidden="1"/>
    </xf>
    <xf numFmtId="0" fontId="10" fillId="0" borderId="38" xfId="0" applyFont="1" applyBorder="1" applyAlignment="1" applyProtection="1">
      <alignment horizontal="center" shrinkToFit="1"/>
      <protection hidden="1"/>
    </xf>
    <xf numFmtId="0" fontId="10" fillId="0" borderId="62" xfId="0" applyFont="1" applyBorder="1" applyAlignment="1" applyProtection="1">
      <alignment horizontal="center" vertical="center" shrinkToFit="1"/>
      <protection hidden="1"/>
    </xf>
    <xf numFmtId="0" fontId="10" fillId="0" borderId="33" xfId="0" applyFont="1" applyBorder="1" applyAlignment="1" applyProtection="1">
      <alignment horizontal="center" vertical="center" shrinkToFit="1"/>
      <protection hidden="1"/>
    </xf>
    <xf numFmtId="0" fontId="10" fillId="0" borderId="63" xfId="0" applyFont="1" applyBorder="1" applyAlignment="1" applyProtection="1">
      <alignment horizontal="center" vertical="center" shrinkToFit="1"/>
      <protection hidden="1"/>
    </xf>
    <xf numFmtId="0" fontId="7" fillId="0" borderId="38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top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38" fontId="7" fillId="0" borderId="29" xfId="1" applyFont="1" applyFill="1" applyBorder="1" applyAlignment="1" applyProtection="1">
      <alignment horizontal="right" vertical="center" shrinkToFit="1"/>
      <protection hidden="1"/>
    </xf>
    <xf numFmtId="38" fontId="7" fillId="0" borderId="72" xfId="1" applyFont="1" applyFill="1" applyBorder="1" applyAlignment="1" applyProtection="1">
      <alignment horizontal="right" vertical="center" shrinkToFit="1"/>
      <protection hidden="1"/>
    </xf>
    <xf numFmtId="38" fontId="7" fillId="0" borderId="52" xfId="1" applyFont="1" applyFill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36" xfId="0" applyFont="1" applyFill="1" applyBorder="1" applyAlignment="1" applyProtection="1">
      <alignment horizontal="center" vertical="center" shrinkToFit="1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178" fontId="7" fillId="0" borderId="4" xfId="0" applyNumberFormat="1" applyFont="1" applyFill="1" applyBorder="1" applyAlignment="1" applyProtection="1">
      <alignment horizontal="center" vertical="center" shrinkToFit="1"/>
      <protection hidden="1"/>
    </xf>
    <xf numFmtId="178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178" fontId="7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36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3" borderId="38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center" vertical="center" shrinkToFit="1"/>
      <protection hidden="1"/>
    </xf>
    <xf numFmtId="0" fontId="10" fillId="0" borderId="41" xfId="0" applyFont="1" applyBorder="1" applyAlignment="1" applyProtection="1">
      <alignment horizontal="center" vertical="center" shrinkToFit="1"/>
      <protection hidden="1"/>
    </xf>
    <xf numFmtId="38" fontId="16" fillId="0" borderId="41" xfId="1" applyFont="1" applyFill="1" applyBorder="1" applyAlignment="1" applyProtection="1">
      <alignment horizontal="right" vertical="center" shrinkToFit="1"/>
      <protection hidden="1"/>
    </xf>
    <xf numFmtId="38" fontId="16" fillId="0" borderId="49" xfId="1" applyFont="1" applyFill="1" applyBorder="1" applyAlignment="1" applyProtection="1">
      <alignment horizontal="right" vertical="center" shrinkToFit="1"/>
      <protection hidden="1"/>
    </xf>
    <xf numFmtId="40" fontId="16" fillId="4" borderId="28" xfId="1" applyNumberFormat="1" applyFont="1" applyFill="1" applyBorder="1" applyAlignment="1" applyProtection="1">
      <alignment horizontal="center" vertical="center" shrinkToFit="1"/>
    </xf>
    <xf numFmtId="0" fontId="16" fillId="4" borderId="28" xfId="1" applyNumberFormat="1" applyFont="1" applyFill="1" applyBorder="1" applyAlignment="1" applyProtection="1">
      <alignment horizontal="center" vertical="center" shrinkToFit="1"/>
    </xf>
    <xf numFmtId="0" fontId="16" fillId="0" borderId="20" xfId="1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right" vertical="center"/>
      <protection hidden="1"/>
    </xf>
    <xf numFmtId="0" fontId="15" fillId="0" borderId="52" xfId="0" applyFont="1" applyBorder="1" applyAlignment="1" applyProtection="1">
      <alignment horizontal="left" vertical="center" indent="1"/>
      <protection hidden="1"/>
    </xf>
    <xf numFmtId="0" fontId="15" fillId="0" borderId="73" xfId="0" applyFont="1" applyBorder="1" applyAlignment="1" applyProtection="1">
      <alignment horizontal="center" vertical="center"/>
      <protection hidden="1"/>
    </xf>
    <xf numFmtId="0" fontId="15" fillId="0" borderId="74" xfId="0" applyFont="1" applyBorder="1" applyAlignment="1" applyProtection="1">
      <alignment horizontal="center" vertical="center"/>
      <protection hidden="1"/>
    </xf>
    <xf numFmtId="0" fontId="15" fillId="0" borderId="75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left" vertical="center"/>
      <protection hidden="1"/>
    </xf>
    <xf numFmtId="0" fontId="15" fillId="0" borderId="59" xfId="0" applyFont="1" applyBorder="1" applyAlignment="1" applyProtection="1">
      <alignment horizontal="left" vertical="center"/>
      <protection hidden="1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 2" xf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ri@marukam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DO149"/>
  <sheetViews>
    <sheetView showGridLines="0" tabSelected="1" view="pageBreakPreview" zoomScaleNormal="100" zoomScaleSheetLayoutView="100" workbookViewId="0">
      <selection activeCell="F4" sqref="F4:T5"/>
    </sheetView>
  </sheetViews>
  <sheetFormatPr defaultColWidth="1.625" defaultRowHeight="18.75"/>
  <cols>
    <col min="1" max="26" width="1.625" style="1"/>
    <col min="27" max="27" width="1.625" style="1" customWidth="1"/>
    <col min="28" max="76" width="1.625" style="1"/>
    <col min="77" max="77" width="18.5" style="1" hidden="1" customWidth="1"/>
    <col min="78" max="78" width="11.625" style="1" hidden="1" customWidth="1"/>
    <col min="79" max="79" width="1.625" style="1" hidden="1" customWidth="1"/>
    <col min="80" max="80" width="3.75" style="1" hidden="1" customWidth="1"/>
    <col min="81" max="16384" width="1.625" style="1"/>
  </cols>
  <sheetData>
    <row r="1" spans="1:78" ht="12.7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6"/>
      <c r="Y1" s="56"/>
      <c r="Z1" s="57"/>
      <c r="AA1" s="248" t="s">
        <v>196</v>
      </c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</row>
    <row r="2" spans="1:78" ht="15" customHeight="1" thickBot="1">
      <c r="A2" s="225" t="s">
        <v>174</v>
      </c>
      <c r="B2" s="225"/>
      <c r="C2" s="225"/>
      <c r="D2" s="225"/>
      <c r="E2" s="22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55"/>
      <c r="Q2" s="55"/>
      <c r="R2" s="55"/>
      <c r="S2" s="55"/>
      <c r="T2" s="55"/>
      <c r="U2" s="55"/>
      <c r="V2" s="55"/>
      <c r="W2" s="55"/>
      <c r="X2" s="56"/>
      <c r="Y2" s="56"/>
      <c r="Z2" s="58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55"/>
      <c r="AX2" s="55"/>
      <c r="AY2" s="232" t="s">
        <v>5</v>
      </c>
      <c r="AZ2" s="232"/>
      <c r="BA2" s="232"/>
      <c r="BB2" s="232"/>
      <c r="BC2" s="174"/>
      <c r="BD2" s="174"/>
      <c r="BE2" s="174"/>
      <c r="BF2" s="174"/>
      <c r="BG2" s="174"/>
      <c r="BH2" s="175" t="s">
        <v>20</v>
      </c>
      <c r="BI2" s="175"/>
      <c r="BJ2" s="174"/>
      <c r="BK2" s="174"/>
      <c r="BL2" s="175" t="s">
        <v>19</v>
      </c>
      <c r="BM2" s="175"/>
      <c r="BN2" s="174"/>
      <c r="BO2" s="174"/>
      <c r="BP2" s="175" t="s">
        <v>18</v>
      </c>
      <c r="BQ2" s="175"/>
      <c r="BR2" s="55"/>
      <c r="BS2" s="132" t="s">
        <v>4</v>
      </c>
      <c r="BT2" s="132"/>
      <c r="BU2" s="247">
        <v>1</v>
      </c>
      <c r="BV2" s="247"/>
      <c r="BW2" s="55"/>
      <c r="BX2" s="55"/>
    </row>
    <row r="3" spans="1:78" ht="19.5" customHeight="1" thickTop="1" thickBot="1">
      <c r="A3" s="155" t="s">
        <v>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285" t="s">
        <v>9</v>
      </c>
      <c r="N3" s="285"/>
      <c r="O3" s="285"/>
      <c r="P3" s="285"/>
      <c r="Q3" s="285"/>
      <c r="R3" s="2" t="s">
        <v>10</v>
      </c>
      <c r="S3" s="250"/>
      <c r="T3" s="250"/>
      <c r="U3" s="250"/>
      <c r="V3" s="250"/>
      <c r="W3" s="250"/>
      <c r="X3" s="250"/>
      <c r="Y3" s="2" t="s">
        <v>11</v>
      </c>
      <c r="Z3" s="55"/>
      <c r="AA3" s="286" t="s">
        <v>13</v>
      </c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55"/>
      <c r="AX3" s="55"/>
      <c r="AY3" s="55"/>
      <c r="AZ3" s="55"/>
      <c r="BA3" s="55"/>
      <c r="BB3" s="3" t="s">
        <v>15</v>
      </c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</row>
    <row r="4" spans="1:78" ht="13.5" customHeight="1">
      <c r="A4" s="226" t="s">
        <v>187</v>
      </c>
      <c r="B4" s="220"/>
      <c r="C4" s="220"/>
      <c r="D4" s="220"/>
      <c r="E4" s="227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2"/>
      <c r="U4" s="195" t="s">
        <v>12</v>
      </c>
      <c r="V4" s="196"/>
      <c r="W4" s="196"/>
      <c r="X4" s="196"/>
      <c r="Y4" s="197"/>
      <c r="Z4" s="55"/>
      <c r="AA4" s="313"/>
      <c r="AB4" s="311"/>
      <c r="AC4" s="311"/>
      <c r="AD4" s="311"/>
      <c r="AE4" s="311"/>
      <c r="AF4" s="311"/>
      <c r="AG4" s="311"/>
      <c r="AH4" s="309" t="s">
        <v>207</v>
      </c>
      <c r="AI4" s="309"/>
      <c r="AJ4" s="311"/>
      <c r="AK4" s="311"/>
      <c r="AL4" s="311"/>
      <c r="AM4" s="309" t="s">
        <v>208</v>
      </c>
      <c r="AN4" s="309"/>
      <c r="AO4" s="309"/>
      <c r="AP4" s="315"/>
      <c r="AQ4" s="315"/>
      <c r="AR4" s="315"/>
      <c r="AS4" s="315"/>
      <c r="AT4" s="315"/>
      <c r="AU4" s="316"/>
      <c r="AV4" s="55"/>
      <c r="AW4" s="251" t="s">
        <v>1</v>
      </c>
      <c r="AX4" s="252"/>
      <c r="AY4" s="252"/>
      <c r="AZ4" s="252"/>
      <c r="BA4" s="252"/>
      <c r="BB4" s="213"/>
      <c r="BC4" s="214"/>
      <c r="BD4" s="214"/>
      <c r="BE4" s="214"/>
      <c r="BF4" s="215"/>
      <c r="BG4" s="219" t="s">
        <v>174</v>
      </c>
      <c r="BH4" s="220"/>
      <c r="BI4" s="220"/>
      <c r="BJ4" s="220"/>
      <c r="BK4" s="220"/>
      <c r="BL4" s="221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6"/>
    </row>
    <row r="5" spans="1:78" s="4" customFormat="1" ht="13.5" customHeight="1">
      <c r="A5" s="228"/>
      <c r="B5" s="229"/>
      <c r="C5" s="229"/>
      <c r="D5" s="229"/>
      <c r="E5" s="230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198"/>
      <c r="V5" s="199"/>
      <c r="W5" s="199"/>
      <c r="X5" s="199"/>
      <c r="Y5" s="200"/>
      <c r="Z5" s="59"/>
      <c r="AA5" s="314"/>
      <c r="AB5" s="312"/>
      <c r="AC5" s="312"/>
      <c r="AD5" s="312"/>
      <c r="AE5" s="312"/>
      <c r="AF5" s="312"/>
      <c r="AG5" s="312"/>
      <c r="AH5" s="310"/>
      <c r="AI5" s="310"/>
      <c r="AJ5" s="312"/>
      <c r="AK5" s="312"/>
      <c r="AL5" s="312"/>
      <c r="AM5" s="310"/>
      <c r="AN5" s="310"/>
      <c r="AO5" s="310"/>
      <c r="AP5" s="317"/>
      <c r="AQ5" s="317"/>
      <c r="AR5" s="317"/>
      <c r="AS5" s="317"/>
      <c r="AT5" s="317"/>
      <c r="AU5" s="318"/>
      <c r="AV5" s="59"/>
      <c r="AW5" s="253"/>
      <c r="AX5" s="254"/>
      <c r="AY5" s="254"/>
      <c r="AZ5" s="254"/>
      <c r="BA5" s="254"/>
      <c r="BB5" s="216"/>
      <c r="BC5" s="217"/>
      <c r="BD5" s="217"/>
      <c r="BE5" s="217"/>
      <c r="BF5" s="218"/>
      <c r="BG5" s="222"/>
      <c r="BH5" s="223"/>
      <c r="BI5" s="223"/>
      <c r="BJ5" s="223"/>
      <c r="BK5" s="223"/>
      <c r="BL5" s="224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8"/>
    </row>
    <row r="6" spans="1:78" s="4" customFormat="1" ht="4.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188" t="s">
        <v>115</v>
      </c>
      <c r="AB6" s="189"/>
      <c r="AC6" s="189"/>
      <c r="AD6" s="189"/>
      <c r="AE6" s="189"/>
      <c r="AF6" s="189"/>
      <c r="AG6" s="189"/>
      <c r="AH6" s="189"/>
      <c r="AI6" s="190"/>
      <c r="AJ6" s="191">
        <f>AF10+AQ10+AF11+AQ11+AF12+AQ12</f>
        <v>0</v>
      </c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2"/>
      <c r="AV6" s="59"/>
      <c r="AW6" s="181" t="s">
        <v>171</v>
      </c>
      <c r="AX6" s="182"/>
      <c r="AY6" s="182"/>
      <c r="AZ6" s="182"/>
      <c r="BA6" s="182"/>
      <c r="BB6" s="185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7"/>
    </row>
    <row r="7" spans="1:78" s="4" customFormat="1" ht="21" customHeight="1">
      <c r="A7" s="289" t="s">
        <v>182</v>
      </c>
      <c r="B7" s="289"/>
      <c r="C7" s="289"/>
      <c r="D7" s="289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5"/>
      <c r="T7" s="59"/>
      <c r="U7" s="59"/>
      <c r="V7" s="59"/>
      <c r="W7" s="59"/>
      <c r="X7" s="59"/>
      <c r="Y7" s="59"/>
      <c r="Z7" s="59"/>
      <c r="AA7" s="188"/>
      <c r="AB7" s="189"/>
      <c r="AC7" s="189"/>
      <c r="AD7" s="189"/>
      <c r="AE7" s="189"/>
      <c r="AF7" s="189"/>
      <c r="AG7" s="189"/>
      <c r="AH7" s="189"/>
      <c r="AI7" s="190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4"/>
      <c r="AV7" s="59"/>
      <c r="AW7" s="183"/>
      <c r="AX7" s="184"/>
      <c r="AY7" s="184"/>
      <c r="AZ7" s="184"/>
      <c r="BA7" s="184"/>
      <c r="BB7" s="185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7"/>
    </row>
    <row r="8" spans="1:78" ht="13.5" customHeight="1">
      <c r="A8" s="55"/>
      <c r="B8" s="55"/>
      <c r="C8" s="59"/>
      <c r="D8" s="59"/>
      <c r="E8" s="55"/>
      <c r="F8" s="55"/>
      <c r="G8" s="60"/>
      <c r="H8" s="60"/>
      <c r="I8" s="60"/>
      <c r="J8" s="60"/>
      <c r="K8" s="55"/>
      <c r="L8" s="55"/>
      <c r="M8" s="55"/>
      <c r="N8" s="55"/>
      <c r="O8" s="55"/>
      <c r="P8" s="55"/>
      <c r="Q8" s="55"/>
      <c r="R8" s="55"/>
      <c r="S8" s="55"/>
      <c r="T8" s="55"/>
      <c r="U8" s="61"/>
      <c r="V8" s="61"/>
      <c r="W8" s="55"/>
      <c r="X8" s="55"/>
      <c r="Y8" s="55"/>
      <c r="Z8" s="55"/>
      <c r="AA8" s="188"/>
      <c r="AB8" s="190"/>
      <c r="AC8" s="259" t="s">
        <v>117</v>
      </c>
      <c r="AD8" s="259"/>
      <c r="AE8" s="259"/>
      <c r="AF8" s="259"/>
      <c r="AG8" s="259"/>
      <c r="AH8" s="259"/>
      <c r="AI8" s="259"/>
      <c r="AJ8" s="292">
        <f>AQ10+AQ11+AQ12</f>
        <v>0</v>
      </c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4"/>
      <c r="AV8" s="55"/>
      <c r="AW8" s="183" t="s">
        <v>2</v>
      </c>
      <c r="AX8" s="184"/>
      <c r="AY8" s="184"/>
      <c r="AZ8" s="184"/>
      <c r="BA8" s="184"/>
      <c r="BB8" s="265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7"/>
      <c r="BY8" s="6" t="s">
        <v>170</v>
      </c>
    </row>
    <row r="9" spans="1:78" ht="4.5" customHeight="1">
      <c r="A9" s="55"/>
      <c r="B9" s="55"/>
      <c r="C9" s="62"/>
      <c r="D9" s="62"/>
      <c r="E9" s="55"/>
      <c r="F9" s="55"/>
      <c r="G9" s="60"/>
      <c r="H9" s="60"/>
      <c r="I9" s="60"/>
      <c r="J9" s="60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297"/>
      <c r="AB9" s="298"/>
      <c r="AC9" s="260"/>
      <c r="AD9" s="260"/>
      <c r="AE9" s="260"/>
      <c r="AF9" s="260"/>
      <c r="AG9" s="260"/>
      <c r="AH9" s="260"/>
      <c r="AI9" s="260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6"/>
      <c r="AV9" s="55"/>
      <c r="AW9" s="183"/>
      <c r="AX9" s="184"/>
      <c r="AY9" s="184"/>
      <c r="AZ9" s="184"/>
      <c r="BA9" s="184"/>
      <c r="BB9" s="268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70"/>
    </row>
    <row r="10" spans="1:78" ht="18" customHeight="1">
      <c r="A10" s="150" t="s">
        <v>16</v>
      </c>
      <c r="B10" s="151"/>
      <c r="C10" s="151"/>
      <c r="D10" s="151"/>
      <c r="E10" s="151"/>
      <c r="F10" s="233"/>
      <c r="G10" s="159"/>
      <c r="H10" s="159"/>
      <c r="I10" s="159"/>
      <c r="J10" s="159"/>
      <c r="K10" s="159"/>
      <c r="L10" s="160"/>
      <c r="M10" s="290" t="s">
        <v>29</v>
      </c>
      <c r="N10" s="291"/>
      <c r="O10" s="291"/>
      <c r="P10" s="233"/>
      <c r="Q10" s="159"/>
      <c r="R10" s="159"/>
      <c r="S10" s="159"/>
      <c r="T10" s="159"/>
      <c r="U10" s="159"/>
      <c r="V10" s="275"/>
      <c r="W10" s="156" t="s">
        <v>17</v>
      </c>
      <c r="X10" s="157"/>
      <c r="Y10" s="274"/>
      <c r="Z10" s="55"/>
      <c r="AA10" s="276" t="s">
        <v>110</v>
      </c>
      <c r="AB10" s="277"/>
      <c r="AC10" s="277"/>
      <c r="AD10" s="277"/>
      <c r="AE10" s="277"/>
      <c r="AF10" s="234">
        <f>SUMIF($X$15:Z148,"10",$AP$15:AV148)</f>
        <v>0</v>
      </c>
      <c r="AG10" s="234"/>
      <c r="AH10" s="234"/>
      <c r="AI10" s="234"/>
      <c r="AJ10" s="234"/>
      <c r="AK10" s="234"/>
      <c r="AL10" s="234"/>
      <c r="AM10" s="207" t="s">
        <v>114</v>
      </c>
      <c r="AN10" s="208"/>
      <c r="AO10" s="208"/>
      <c r="AP10" s="209"/>
      <c r="AQ10" s="234">
        <f>ROUNDDOWN(AF10*10%,0)</f>
        <v>0</v>
      </c>
      <c r="AR10" s="234"/>
      <c r="AS10" s="234"/>
      <c r="AT10" s="234"/>
      <c r="AU10" s="301"/>
      <c r="AV10" s="55"/>
      <c r="AW10" s="183"/>
      <c r="AX10" s="184"/>
      <c r="AY10" s="184"/>
      <c r="AZ10" s="184"/>
      <c r="BA10" s="184"/>
      <c r="BB10" s="271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3"/>
    </row>
    <row r="11" spans="1:78" ht="16.5" customHeight="1">
      <c r="A11" s="152"/>
      <c r="B11" s="153"/>
      <c r="C11" s="153"/>
      <c r="D11" s="153"/>
      <c r="E11" s="153"/>
      <c r="F11" s="7" t="s">
        <v>10</v>
      </c>
      <c r="G11" s="177"/>
      <c r="H11" s="177"/>
      <c r="I11" s="177"/>
      <c r="J11" s="177"/>
      <c r="K11" s="177"/>
      <c r="L11" s="8" t="s">
        <v>11</v>
      </c>
      <c r="M11" s="178" t="s">
        <v>0</v>
      </c>
      <c r="N11" s="178"/>
      <c r="O11" s="178"/>
      <c r="P11" s="262"/>
      <c r="Q11" s="263"/>
      <c r="R11" s="263"/>
      <c r="S11" s="263"/>
      <c r="T11" s="263"/>
      <c r="U11" s="263"/>
      <c r="V11" s="263"/>
      <c r="W11" s="263"/>
      <c r="X11" s="263"/>
      <c r="Y11" s="264"/>
      <c r="Z11" s="55"/>
      <c r="AA11" s="205" t="s">
        <v>112</v>
      </c>
      <c r="AB11" s="206"/>
      <c r="AC11" s="206"/>
      <c r="AD11" s="206"/>
      <c r="AE11" s="206"/>
      <c r="AF11" s="235">
        <f>SUMIF($X$15:Z149,"8",$AP$15:AV149)</f>
        <v>0</v>
      </c>
      <c r="AG11" s="235"/>
      <c r="AH11" s="235"/>
      <c r="AI11" s="235"/>
      <c r="AJ11" s="235"/>
      <c r="AK11" s="235"/>
      <c r="AL11" s="235"/>
      <c r="AM11" s="210" t="s">
        <v>114</v>
      </c>
      <c r="AN11" s="211"/>
      <c r="AO11" s="211"/>
      <c r="AP11" s="212"/>
      <c r="AQ11" s="235">
        <f>ROUNDDOWN(AF11*8%,0)</f>
        <v>0</v>
      </c>
      <c r="AR11" s="235"/>
      <c r="AS11" s="235"/>
      <c r="AT11" s="235"/>
      <c r="AU11" s="302"/>
      <c r="AV11" s="55"/>
      <c r="AW11" s="183" t="s">
        <v>3</v>
      </c>
      <c r="AX11" s="184"/>
      <c r="AY11" s="184"/>
      <c r="AZ11" s="184"/>
      <c r="BA11" s="184"/>
      <c r="BB11" s="278"/>
      <c r="BC11" s="279"/>
      <c r="BD11" s="279"/>
      <c r="BE11" s="279"/>
      <c r="BF11" s="279"/>
      <c r="BG11" s="279"/>
      <c r="BH11" s="279"/>
      <c r="BI11" s="279"/>
      <c r="BJ11" s="279"/>
      <c r="BK11" s="231" t="s">
        <v>14</v>
      </c>
      <c r="BL11" s="184"/>
      <c r="BM11" s="184"/>
      <c r="BN11" s="184"/>
      <c r="BO11" s="184"/>
      <c r="BP11" s="278"/>
      <c r="BQ11" s="279"/>
      <c r="BR11" s="279"/>
      <c r="BS11" s="279"/>
      <c r="BT11" s="279"/>
      <c r="BU11" s="279"/>
      <c r="BV11" s="279"/>
      <c r="BW11" s="279"/>
      <c r="BX11" s="280"/>
    </row>
    <row r="12" spans="1:78" ht="16.5" customHeight="1" thickBot="1">
      <c r="A12" s="154"/>
      <c r="B12" s="155"/>
      <c r="C12" s="155"/>
      <c r="D12" s="155"/>
      <c r="E12" s="155"/>
      <c r="F12" s="156" t="s">
        <v>136</v>
      </c>
      <c r="G12" s="157"/>
      <c r="H12" s="157"/>
      <c r="I12" s="157"/>
      <c r="J12" s="157"/>
      <c r="K12" s="157"/>
      <c r="L12" s="158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60"/>
      <c r="Z12" s="55"/>
      <c r="AA12" s="299" t="s">
        <v>203</v>
      </c>
      <c r="AB12" s="300"/>
      <c r="AC12" s="300"/>
      <c r="AD12" s="300"/>
      <c r="AE12" s="300"/>
      <c r="AF12" s="120">
        <f>SUMIF($X$15:Z150,"0",$AP$15:AV150)</f>
        <v>0</v>
      </c>
      <c r="AG12" s="120"/>
      <c r="AH12" s="120"/>
      <c r="AI12" s="120"/>
      <c r="AJ12" s="120"/>
      <c r="AK12" s="120"/>
      <c r="AL12" s="120"/>
      <c r="AM12" s="121" t="s">
        <v>114</v>
      </c>
      <c r="AN12" s="122"/>
      <c r="AO12" s="122"/>
      <c r="AP12" s="123"/>
      <c r="AQ12" s="120">
        <v>0</v>
      </c>
      <c r="AR12" s="120"/>
      <c r="AS12" s="120"/>
      <c r="AT12" s="120"/>
      <c r="AU12" s="124"/>
      <c r="AV12" s="55"/>
      <c r="AW12" s="287" t="s">
        <v>186</v>
      </c>
      <c r="AX12" s="288"/>
      <c r="AY12" s="288"/>
      <c r="AZ12" s="288"/>
      <c r="BA12" s="288"/>
      <c r="BB12" s="129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1"/>
    </row>
    <row r="13" spans="1:78" ht="4.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</row>
    <row r="14" spans="1:78" ht="23.1" customHeight="1">
      <c r="A14" s="145" t="s">
        <v>21</v>
      </c>
      <c r="B14" s="145"/>
      <c r="C14" s="145" t="s">
        <v>22</v>
      </c>
      <c r="D14" s="145"/>
      <c r="E14" s="237" t="s">
        <v>6</v>
      </c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147" t="s">
        <v>204</v>
      </c>
      <c r="Y14" s="148"/>
      <c r="Z14" s="148"/>
      <c r="AA14" s="149"/>
      <c r="AB14" s="149" t="s">
        <v>139</v>
      </c>
      <c r="AC14" s="146"/>
      <c r="AD14" s="146"/>
      <c r="AE14" s="146"/>
      <c r="AF14" s="146"/>
      <c r="AG14" s="146"/>
      <c r="AH14" s="146"/>
      <c r="AI14" s="236" t="s">
        <v>7</v>
      </c>
      <c r="AJ14" s="237"/>
      <c r="AK14" s="237"/>
      <c r="AL14" s="237"/>
      <c r="AM14" s="238"/>
      <c r="AN14" s="239" t="s">
        <v>197</v>
      </c>
      <c r="AO14" s="240"/>
      <c r="AP14" s="146" t="s">
        <v>140</v>
      </c>
      <c r="AQ14" s="146"/>
      <c r="AR14" s="146"/>
      <c r="AS14" s="146"/>
      <c r="AT14" s="146"/>
      <c r="AU14" s="146"/>
      <c r="AV14" s="146"/>
      <c r="AW14" s="107"/>
      <c r="AX14" s="107"/>
      <c r="AY14" s="107"/>
      <c r="AZ14" s="261" t="s">
        <v>24</v>
      </c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Y14" s="54" t="s">
        <v>141</v>
      </c>
    </row>
    <row r="15" spans="1:78" ht="18" customHeight="1">
      <c r="A15" s="303"/>
      <c r="B15" s="304"/>
      <c r="C15" s="303"/>
      <c r="D15" s="305"/>
      <c r="E15" s="306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8"/>
      <c r="X15" s="161"/>
      <c r="Y15" s="161"/>
      <c r="Z15" s="162"/>
      <c r="AA15" s="15" t="str">
        <f>IF(X15="","",IF(X15=8,"*",""))</f>
        <v/>
      </c>
      <c r="AB15" s="179"/>
      <c r="AC15" s="179"/>
      <c r="AD15" s="179"/>
      <c r="AE15" s="179"/>
      <c r="AF15" s="179"/>
      <c r="AG15" s="179"/>
      <c r="AH15" s="179"/>
      <c r="AI15" s="241"/>
      <c r="AJ15" s="242"/>
      <c r="AK15" s="242"/>
      <c r="AL15" s="242"/>
      <c r="AM15" s="243"/>
      <c r="AN15" s="172"/>
      <c r="AO15" s="173"/>
      <c r="AP15" s="180" t="str">
        <f>IF(AI15="","",ROUNDDOWN(AB15*AI15,0))</f>
        <v/>
      </c>
      <c r="AQ15" s="180"/>
      <c r="AR15" s="180"/>
      <c r="AS15" s="180"/>
      <c r="AT15" s="180"/>
      <c r="AU15" s="180"/>
      <c r="AV15" s="180"/>
      <c r="AW15" s="105"/>
      <c r="AX15" s="105"/>
      <c r="AY15" s="105"/>
      <c r="AZ15" s="125" t="s">
        <v>25</v>
      </c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Y15" s="11" t="str">
        <f>IF(E15="","",AP15+AW15)</f>
        <v/>
      </c>
      <c r="BZ15" s="16" t="str">
        <f>IF(BY15="","",AP15+AW15-BY15)</f>
        <v/>
      </c>
    </row>
    <row r="16" spans="1:78" ht="18" customHeight="1">
      <c r="A16" s="166"/>
      <c r="B16" s="167"/>
      <c r="C16" s="166"/>
      <c r="D16" s="281"/>
      <c r="E16" s="168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  <c r="X16" s="161"/>
      <c r="Y16" s="161"/>
      <c r="Z16" s="162"/>
      <c r="AA16" s="18" t="str">
        <f t="shared" ref="AA16:AA32" si="0">IF(X16="","",IF(X16=8,"*",""))</f>
        <v/>
      </c>
      <c r="AB16" s="137"/>
      <c r="AC16" s="137"/>
      <c r="AD16" s="137"/>
      <c r="AE16" s="137"/>
      <c r="AF16" s="137"/>
      <c r="AG16" s="137"/>
      <c r="AH16" s="137"/>
      <c r="AI16" s="244"/>
      <c r="AJ16" s="245"/>
      <c r="AK16" s="245"/>
      <c r="AL16" s="245"/>
      <c r="AM16" s="246"/>
      <c r="AN16" s="172"/>
      <c r="AO16" s="173"/>
      <c r="AP16" s="138" t="str">
        <f t="shared" ref="AP16:AP20" si="1">IF(AI16="","",ROUNDDOWN(AB16*AI16,0))</f>
        <v/>
      </c>
      <c r="AQ16" s="139"/>
      <c r="AR16" s="139"/>
      <c r="AS16" s="139"/>
      <c r="AT16" s="139"/>
      <c r="AU16" s="139"/>
      <c r="AV16" s="140"/>
      <c r="AW16" s="105"/>
      <c r="AX16" s="105"/>
      <c r="AY16" s="105"/>
      <c r="AZ16" s="125" t="s">
        <v>205</v>
      </c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Y16" s="11" t="str">
        <f t="shared" ref="BY16:BY32" si="2">IF(E16="","",AP16+AW16)</f>
        <v/>
      </c>
      <c r="BZ16" s="16" t="str">
        <f t="shared" ref="BZ16:BZ32" si="3">IF(BY16="","",AP16+AW16-BY16)</f>
        <v/>
      </c>
    </row>
    <row r="17" spans="1:119" ht="18" customHeight="1">
      <c r="A17" s="166"/>
      <c r="B17" s="167"/>
      <c r="C17" s="166"/>
      <c r="D17" s="281"/>
      <c r="E17" s="168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70"/>
      <c r="X17" s="161"/>
      <c r="Y17" s="161"/>
      <c r="Z17" s="162"/>
      <c r="AA17" s="18" t="str">
        <f t="shared" si="0"/>
        <v/>
      </c>
      <c r="AB17" s="137"/>
      <c r="AC17" s="137"/>
      <c r="AD17" s="137"/>
      <c r="AE17" s="137"/>
      <c r="AF17" s="137"/>
      <c r="AG17" s="137"/>
      <c r="AH17" s="137"/>
      <c r="AI17" s="244"/>
      <c r="AJ17" s="245"/>
      <c r="AK17" s="245"/>
      <c r="AL17" s="245"/>
      <c r="AM17" s="246"/>
      <c r="AN17" s="172"/>
      <c r="AO17" s="173"/>
      <c r="AP17" s="138" t="str">
        <f t="shared" si="1"/>
        <v/>
      </c>
      <c r="AQ17" s="139"/>
      <c r="AR17" s="139"/>
      <c r="AS17" s="139"/>
      <c r="AT17" s="139"/>
      <c r="AU17" s="139"/>
      <c r="AV17" s="140"/>
      <c r="AW17" s="105"/>
      <c r="AX17" s="105"/>
      <c r="AY17" s="105"/>
      <c r="AZ17" s="125" t="s">
        <v>26</v>
      </c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Y17" s="11" t="str">
        <f t="shared" si="2"/>
        <v/>
      </c>
      <c r="BZ17" s="16" t="str">
        <f t="shared" si="3"/>
        <v/>
      </c>
    </row>
    <row r="18" spans="1:119" ht="18" customHeight="1">
      <c r="A18" s="166"/>
      <c r="B18" s="167"/>
      <c r="C18" s="166"/>
      <c r="D18" s="167"/>
      <c r="E18" s="168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70"/>
      <c r="X18" s="161"/>
      <c r="Y18" s="161"/>
      <c r="Z18" s="162"/>
      <c r="AA18" s="18" t="str">
        <f t="shared" si="0"/>
        <v/>
      </c>
      <c r="AB18" s="137"/>
      <c r="AC18" s="137"/>
      <c r="AD18" s="137"/>
      <c r="AE18" s="137"/>
      <c r="AF18" s="137"/>
      <c r="AG18" s="137"/>
      <c r="AH18" s="137"/>
      <c r="AI18" s="244"/>
      <c r="AJ18" s="245"/>
      <c r="AK18" s="245"/>
      <c r="AL18" s="245"/>
      <c r="AM18" s="246"/>
      <c r="AN18" s="172"/>
      <c r="AO18" s="173"/>
      <c r="AP18" s="138" t="str">
        <f t="shared" si="1"/>
        <v/>
      </c>
      <c r="AQ18" s="139"/>
      <c r="AR18" s="139"/>
      <c r="AS18" s="139"/>
      <c r="AT18" s="139"/>
      <c r="AU18" s="139"/>
      <c r="AV18" s="140"/>
      <c r="AW18" s="105"/>
      <c r="AX18" s="105"/>
      <c r="AY18" s="105"/>
      <c r="AZ18" s="125" t="s">
        <v>27</v>
      </c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Y18" s="11" t="str">
        <f t="shared" si="2"/>
        <v/>
      </c>
      <c r="BZ18" s="16" t="str">
        <f t="shared" si="3"/>
        <v/>
      </c>
    </row>
    <row r="19" spans="1:119" ht="18" customHeight="1">
      <c r="A19" s="166"/>
      <c r="B19" s="167"/>
      <c r="C19" s="166"/>
      <c r="D19" s="167"/>
      <c r="E19" s="168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70"/>
      <c r="X19" s="161"/>
      <c r="Y19" s="161"/>
      <c r="Z19" s="162"/>
      <c r="AA19" s="18" t="str">
        <f t="shared" si="0"/>
        <v/>
      </c>
      <c r="AB19" s="137"/>
      <c r="AC19" s="137"/>
      <c r="AD19" s="137"/>
      <c r="AE19" s="137"/>
      <c r="AF19" s="137"/>
      <c r="AG19" s="137"/>
      <c r="AH19" s="137"/>
      <c r="AI19" s="244"/>
      <c r="AJ19" s="245"/>
      <c r="AK19" s="245"/>
      <c r="AL19" s="245"/>
      <c r="AM19" s="246"/>
      <c r="AN19" s="172"/>
      <c r="AO19" s="173"/>
      <c r="AP19" s="138" t="str">
        <f t="shared" si="1"/>
        <v/>
      </c>
      <c r="AQ19" s="139"/>
      <c r="AR19" s="139"/>
      <c r="AS19" s="139"/>
      <c r="AT19" s="139"/>
      <c r="AU19" s="139"/>
      <c r="AV19" s="140"/>
      <c r="AW19" s="105"/>
      <c r="AX19" s="105"/>
      <c r="AY19" s="105"/>
      <c r="AZ19" s="125" t="s">
        <v>178</v>
      </c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Y19" s="11" t="str">
        <f t="shared" si="2"/>
        <v/>
      </c>
      <c r="BZ19" s="16" t="str">
        <f t="shared" si="3"/>
        <v/>
      </c>
      <c r="CK19" s="89"/>
      <c r="CO19" s="88"/>
    </row>
    <row r="20" spans="1:119" ht="18" customHeight="1">
      <c r="A20" s="166"/>
      <c r="B20" s="167"/>
      <c r="C20" s="166"/>
      <c r="D20" s="167"/>
      <c r="E20" s="168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70"/>
      <c r="X20" s="161"/>
      <c r="Y20" s="161"/>
      <c r="Z20" s="162"/>
      <c r="AA20" s="18" t="str">
        <f t="shared" si="0"/>
        <v/>
      </c>
      <c r="AB20" s="137"/>
      <c r="AC20" s="137"/>
      <c r="AD20" s="137"/>
      <c r="AE20" s="137"/>
      <c r="AF20" s="137"/>
      <c r="AG20" s="137"/>
      <c r="AH20" s="137"/>
      <c r="AI20" s="244"/>
      <c r="AJ20" s="245"/>
      <c r="AK20" s="245"/>
      <c r="AL20" s="245"/>
      <c r="AM20" s="246"/>
      <c r="AN20" s="172"/>
      <c r="AO20" s="173"/>
      <c r="AP20" s="138" t="str">
        <f t="shared" si="1"/>
        <v/>
      </c>
      <c r="AQ20" s="139"/>
      <c r="AR20" s="139"/>
      <c r="AS20" s="139"/>
      <c r="AT20" s="139"/>
      <c r="AU20" s="139"/>
      <c r="AV20" s="140"/>
      <c r="AW20" s="105"/>
      <c r="AX20" s="105"/>
      <c r="AY20" s="105"/>
      <c r="AZ20" s="89" t="s">
        <v>177</v>
      </c>
      <c r="BA20" s="105"/>
      <c r="BB20" s="105"/>
      <c r="BC20" s="105"/>
      <c r="BD20" s="88" t="s">
        <v>175</v>
      </c>
      <c r="BY20" s="11" t="str">
        <f t="shared" si="2"/>
        <v/>
      </c>
      <c r="BZ20" s="16" t="str">
        <f t="shared" si="3"/>
        <v/>
      </c>
    </row>
    <row r="21" spans="1:119" ht="18" customHeight="1" thickBot="1">
      <c r="A21" s="166"/>
      <c r="B21" s="167"/>
      <c r="C21" s="166"/>
      <c r="D21" s="167"/>
      <c r="E21" s="168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70"/>
      <c r="X21" s="161"/>
      <c r="Y21" s="161"/>
      <c r="Z21" s="162"/>
      <c r="AA21" s="18" t="str">
        <f t="shared" si="0"/>
        <v/>
      </c>
      <c r="AB21" s="137"/>
      <c r="AC21" s="137"/>
      <c r="AD21" s="137"/>
      <c r="AE21" s="137"/>
      <c r="AF21" s="137"/>
      <c r="AG21" s="137"/>
      <c r="AH21" s="137"/>
      <c r="AI21" s="244"/>
      <c r="AJ21" s="245"/>
      <c r="AK21" s="245"/>
      <c r="AL21" s="245"/>
      <c r="AM21" s="246"/>
      <c r="AN21" s="172"/>
      <c r="AO21" s="173"/>
      <c r="AP21" s="138" t="str">
        <f t="shared" ref="AP21:AP32" si="4">IF(AI21="","",ROUNDDOWN(AB21*AI21,0))</f>
        <v/>
      </c>
      <c r="AQ21" s="139"/>
      <c r="AR21" s="139"/>
      <c r="AS21" s="139"/>
      <c r="AT21" s="139"/>
      <c r="AU21" s="139"/>
      <c r="AV21" s="140"/>
      <c r="AW21" s="105"/>
      <c r="AX21" s="105"/>
      <c r="AY21" s="105"/>
      <c r="AZ21" s="115" t="s">
        <v>202</v>
      </c>
      <c r="BA21" s="105"/>
      <c r="BB21" s="105"/>
      <c r="BC21" s="105"/>
      <c r="BD21" s="10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11" t="str">
        <f t="shared" si="2"/>
        <v/>
      </c>
      <c r="BZ21" s="16" t="str">
        <f t="shared" si="3"/>
        <v/>
      </c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</row>
    <row r="22" spans="1:119" ht="18" customHeight="1" thickBot="1">
      <c r="A22" s="166"/>
      <c r="B22" s="167"/>
      <c r="C22" s="166"/>
      <c r="D22" s="167"/>
      <c r="E22" s="168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161"/>
      <c r="Y22" s="161"/>
      <c r="Z22" s="162"/>
      <c r="AA22" s="18" t="str">
        <f t="shared" si="0"/>
        <v/>
      </c>
      <c r="AB22" s="137"/>
      <c r="AC22" s="137"/>
      <c r="AD22" s="137"/>
      <c r="AE22" s="137"/>
      <c r="AF22" s="137"/>
      <c r="AG22" s="137"/>
      <c r="AH22" s="137"/>
      <c r="AI22" s="244"/>
      <c r="AJ22" s="245"/>
      <c r="AK22" s="245"/>
      <c r="AL22" s="245"/>
      <c r="AM22" s="246"/>
      <c r="AN22" s="172"/>
      <c r="AO22" s="173"/>
      <c r="AP22" s="138" t="str">
        <f t="shared" si="4"/>
        <v/>
      </c>
      <c r="AQ22" s="139"/>
      <c r="AR22" s="139"/>
      <c r="AS22" s="139"/>
      <c r="AT22" s="139"/>
      <c r="AU22" s="139"/>
      <c r="AV22" s="140"/>
      <c r="AW22" s="105"/>
      <c r="AX22" s="105"/>
      <c r="AY22" s="105"/>
      <c r="AZ22" s="126" t="str">
        <f>CONCATENATE(AJ4,BL2,E7,BB8)</f>
        <v>月</v>
      </c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8"/>
      <c r="BW22" s="87"/>
      <c r="BX22" s="87"/>
      <c r="BY22" s="11" t="str">
        <f t="shared" si="2"/>
        <v/>
      </c>
      <c r="BZ22" s="16" t="str">
        <f t="shared" si="3"/>
        <v/>
      </c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</row>
    <row r="23" spans="1:119" ht="18" customHeight="1">
      <c r="A23" s="166"/>
      <c r="B23" s="167"/>
      <c r="C23" s="166"/>
      <c r="D23" s="167"/>
      <c r="E23" s="16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70"/>
      <c r="X23" s="161"/>
      <c r="Y23" s="161"/>
      <c r="Z23" s="162"/>
      <c r="AA23" s="18" t="str">
        <f t="shared" si="0"/>
        <v/>
      </c>
      <c r="AB23" s="137"/>
      <c r="AC23" s="137"/>
      <c r="AD23" s="137"/>
      <c r="AE23" s="137"/>
      <c r="AF23" s="137"/>
      <c r="AG23" s="137"/>
      <c r="AH23" s="137"/>
      <c r="AI23" s="244"/>
      <c r="AJ23" s="245"/>
      <c r="AK23" s="245"/>
      <c r="AL23" s="245"/>
      <c r="AM23" s="246"/>
      <c r="AN23" s="172"/>
      <c r="AO23" s="173"/>
      <c r="AP23" s="138" t="str">
        <f t="shared" si="4"/>
        <v/>
      </c>
      <c r="AQ23" s="139"/>
      <c r="AR23" s="139"/>
      <c r="AS23" s="139"/>
      <c r="AT23" s="139"/>
      <c r="AU23" s="139"/>
      <c r="AV23" s="140"/>
      <c r="AW23" s="105"/>
      <c r="AZ23" s="87" t="s">
        <v>198</v>
      </c>
      <c r="BA23" s="105"/>
      <c r="BB23" s="105"/>
      <c r="BC23" s="105"/>
      <c r="BD23" s="10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11" t="str">
        <f t="shared" si="2"/>
        <v/>
      </c>
      <c r="BZ23" s="16" t="str">
        <f t="shared" si="3"/>
        <v/>
      </c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</row>
    <row r="24" spans="1:119" ht="18" customHeight="1">
      <c r="A24" s="166"/>
      <c r="B24" s="167"/>
      <c r="C24" s="166"/>
      <c r="D24" s="167"/>
      <c r="E24" s="168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70"/>
      <c r="X24" s="161"/>
      <c r="Y24" s="161"/>
      <c r="Z24" s="162"/>
      <c r="AA24" s="18" t="str">
        <f t="shared" si="0"/>
        <v/>
      </c>
      <c r="AB24" s="137"/>
      <c r="AC24" s="137"/>
      <c r="AD24" s="137"/>
      <c r="AE24" s="137"/>
      <c r="AF24" s="137"/>
      <c r="AG24" s="137"/>
      <c r="AH24" s="137"/>
      <c r="AI24" s="244"/>
      <c r="AJ24" s="245"/>
      <c r="AK24" s="245"/>
      <c r="AL24" s="245"/>
      <c r="AM24" s="246"/>
      <c r="AN24" s="172"/>
      <c r="AO24" s="173"/>
      <c r="AP24" s="138" t="str">
        <f t="shared" si="4"/>
        <v/>
      </c>
      <c r="AQ24" s="139"/>
      <c r="AR24" s="139"/>
      <c r="AS24" s="139"/>
      <c r="AT24" s="139"/>
      <c r="AU24" s="139"/>
      <c r="AV24" s="140"/>
      <c r="AW24" s="105"/>
      <c r="AZ24" s="87" t="s">
        <v>199</v>
      </c>
      <c r="BA24" s="105"/>
      <c r="BB24" s="105"/>
      <c r="BC24" s="105"/>
      <c r="BD24" s="10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11" t="str">
        <f t="shared" si="2"/>
        <v/>
      </c>
      <c r="BZ24" s="16" t="str">
        <f t="shared" si="3"/>
        <v/>
      </c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</row>
    <row r="25" spans="1:119" ht="18" customHeight="1">
      <c r="A25" s="166"/>
      <c r="B25" s="167"/>
      <c r="C25" s="166"/>
      <c r="D25" s="167"/>
      <c r="E25" s="168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  <c r="X25" s="161"/>
      <c r="Y25" s="161"/>
      <c r="Z25" s="162"/>
      <c r="AA25" s="18" t="str">
        <f t="shared" si="0"/>
        <v/>
      </c>
      <c r="AB25" s="137"/>
      <c r="AC25" s="137"/>
      <c r="AD25" s="137"/>
      <c r="AE25" s="137"/>
      <c r="AF25" s="137"/>
      <c r="AG25" s="137"/>
      <c r="AH25" s="137"/>
      <c r="AI25" s="244"/>
      <c r="AJ25" s="245"/>
      <c r="AK25" s="245"/>
      <c r="AL25" s="245"/>
      <c r="AM25" s="246"/>
      <c r="AN25" s="172"/>
      <c r="AO25" s="173"/>
      <c r="AP25" s="138" t="str">
        <f t="shared" si="4"/>
        <v/>
      </c>
      <c r="AQ25" s="139"/>
      <c r="AR25" s="139"/>
      <c r="AS25" s="139"/>
      <c r="AT25" s="139"/>
      <c r="AU25" s="139"/>
      <c r="AV25" s="140"/>
      <c r="AW25" s="105"/>
      <c r="AZ25" s="87" t="s">
        <v>184</v>
      </c>
      <c r="BA25" s="105"/>
      <c r="BB25" s="105"/>
      <c r="BC25" s="105"/>
      <c r="BD25" s="10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11" t="str">
        <f t="shared" si="2"/>
        <v/>
      </c>
      <c r="BZ25" s="16" t="str">
        <f t="shared" si="3"/>
        <v/>
      </c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</row>
    <row r="26" spans="1:119" ht="18" customHeight="1">
      <c r="A26" s="166"/>
      <c r="B26" s="167"/>
      <c r="C26" s="166"/>
      <c r="D26" s="167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70"/>
      <c r="X26" s="161"/>
      <c r="Y26" s="161"/>
      <c r="Z26" s="162"/>
      <c r="AA26" s="18" t="str">
        <f t="shared" si="0"/>
        <v/>
      </c>
      <c r="AB26" s="137"/>
      <c r="AC26" s="137"/>
      <c r="AD26" s="137"/>
      <c r="AE26" s="137"/>
      <c r="AF26" s="137"/>
      <c r="AG26" s="137"/>
      <c r="AH26" s="137"/>
      <c r="AI26" s="244"/>
      <c r="AJ26" s="245"/>
      <c r="AK26" s="245"/>
      <c r="AL26" s="245"/>
      <c r="AM26" s="246"/>
      <c r="AN26" s="172"/>
      <c r="AO26" s="173"/>
      <c r="AP26" s="138" t="str">
        <f t="shared" si="4"/>
        <v/>
      </c>
      <c r="AQ26" s="139"/>
      <c r="AR26" s="139"/>
      <c r="AS26" s="139"/>
      <c r="AT26" s="139"/>
      <c r="AU26" s="139"/>
      <c r="AV26" s="140"/>
      <c r="AW26" s="105"/>
      <c r="AZ26" s="87" t="s">
        <v>185</v>
      </c>
      <c r="BA26" s="105"/>
      <c r="BB26" s="105"/>
      <c r="BC26" s="105"/>
      <c r="BD26" s="10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11" t="str">
        <f t="shared" si="2"/>
        <v/>
      </c>
      <c r="BZ26" s="16" t="str">
        <f t="shared" si="3"/>
        <v/>
      </c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</row>
    <row r="27" spans="1:119" ht="18" customHeight="1">
      <c r="A27" s="166"/>
      <c r="B27" s="167"/>
      <c r="C27" s="166"/>
      <c r="D27" s="167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70"/>
      <c r="X27" s="161"/>
      <c r="Y27" s="161"/>
      <c r="Z27" s="162"/>
      <c r="AA27" s="18" t="str">
        <f t="shared" si="0"/>
        <v/>
      </c>
      <c r="AB27" s="137"/>
      <c r="AC27" s="137"/>
      <c r="AD27" s="137"/>
      <c r="AE27" s="137"/>
      <c r="AF27" s="137"/>
      <c r="AG27" s="137"/>
      <c r="AH27" s="137"/>
      <c r="AI27" s="244"/>
      <c r="AJ27" s="245"/>
      <c r="AK27" s="245"/>
      <c r="AL27" s="245"/>
      <c r="AM27" s="246"/>
      <c r="AN27" s="172"/>
      <c r="AO27" s="173"/>
      <c r="AP27" s="138" t="str">
        <f t="shared" si="4"/>
        <v/>
      </c>
      <c r="AQ27" s="139"/>
      <c r="AR27" s="139"/>
      <c r="AS27" s="139"/>
      <c r="AT27" s="139"/>
      <c r="AU27" s="139"/>
      <c r="AV27" s="140"/>
      <c r="AW27" s="105"/>
      <c r="AZ27" s="87" t="s">
        <v>176</v>
      </c>
      <c r="BA27" s="105"/>
      <c r="BB27" s="105"/>
      <c r="BC27" s="105"/>
      <c r="BD27" s="10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11" t="str">
        <f t="shared" si="2"/>
        <v/>
      </c>
      <c r="BZ27" s="16" t="str">
        <f t="shared" si="3"/>
        <v/>
      </c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</row>
    <row r="28" spans="1:119" ht="18" customHeight="1">
      <c r="A28" s="166"/>
      <c r="B28" s="167"/>
      <c r="C28" s="166"/>
      <c r="D28" s="167"/>
      <c r="E28" s="168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70"/>
      <c r="X28" s="161"/>
      <c r="Y28" s="161"/>
      <c r="Z28" s="162"/>
      <c r="AA28" s="18" t="str">
        <f t="shared" si="0"/>
        <v/>
      </c>
      <c r="AB28" s="137"/>
      <c r="AC28" s="137"/>
      <c r="AD28" s="137"/>
      <c r="AE28" s="137"/>
      <c r="AF28" s="137"/>
      <c r="AG28" s="137"/>
      <c r="AH28" s="137"/>
      <c r="AI28" s="244"/>
      <c r="AJ28" s="245"/>
      <c r="AK28" s="245"/>
      <c r="AL28" s="245"/>
      <c r="AM28" s="246"/>
      <c r="AN28" s="172"/>
      <c r="AO28" s="173"/>
      <c r="AP28" s="138" t="str">
        <f t="shared" si="4"/>
        <v/>
      </c>
      <c r="AQ28" s="139"/>
      <c r="AR28" s="139"/>
      <c r="AS28" s="139"/>
      <c r="AT28" s="139"/>
      <c r="AU28" s="139"/>
      <c r="AV28" s="140"/>
      <c r="AW28" s="105"/>
      <c r="AZ28" s="87" t="s">
        <v>200</v>
      </c>
      <c r="BA28" s="105"/>
      <c r="BB28" s="105"/>
      <c r="BC28" s="105"/>
      <c r="BD28" s="10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11" t="str">
        <f t="shared" si="2"/>
        <v/>
      </c>
      <c r="BZ28" s="16" t="str">
        <f t="shared" si="3"/>
        <v/>
      </c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</row>
    <row r="29" spans="1:119" ht="18" customHeight="1">
      <c r="A29" s="166"/>
      <c r="B29" s="167"/>
      <c r="C29" s="166"/>
      <c r="D29" s="167"/>
      <c r="E29" s="168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161"/>
      <c r="Y29" s="161"/>
      <c r="Z29" s="162"/>
      <c r="AA29" s="18" t="str">
        <f t="shared" si="0"/>
        <v/>
      </c>
      <c r="AB29" s="137"/>
      <c r="AC29" s="137"/>
      <c r="AD29" s="137"/>
      <c r="AE29" s="137"/>
      <c r="AF29" s="137"/>
      <c r="AG29" s="137"/>
      <c r="AH29" s="137"/>
      <c r="AI29" s="244"/>
      <c r="AJ29" s="245"/>
      <c r="AK29" s="245"/>
      <c r="AL29" s="245"/>
      <c r="AM29" s="246"/>
      <c r="AN29" s="172"/>
      <c r="AO29" s="173"/>
      <c r="AP29" s="138" t="str">
        <f t="shared" si="4"/>
        <v/>
      </c>
      <c r="AQ29" s="139"/>
      <c r="AR29" s="139"/>
      <c r="AS29" s="139"/>
      <c r="AT29" s="139"/>
      <c r="AU29" s="139"/>
      <c r="AV29" s="140"/>
      <c r="AW29" s="105"/>
      <c r="AZ29" s="87" t="s">
        <v>179</v>
      </c>
      <c r="BA29" s="105"/>
      <c r="BB29" s="105"/>
      <c r="BC29" s="105"/>
      <c r="BD29" s="10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1" t="str">
        <f t="shared" si="2"/>
        <v/>
      </c>
      <c r="BZ29" s="16" t="str">
        <f t="shared" si="3"/>
        <v/>
      </c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</row>
    <row r="30" spans="1:119" ht="18" customHeight="1">
      <c r="A30" s="166"/>
      <c r="B30" s="167"/>
      <c r="C30" s="166"/>
      <c r="D30" s="167"/>
      <c r="E30" s="168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70"/>
      <c r="X30" s="161"/>
      <c r="Y30" s="161"/>
      <c r="Z30" s="162"/>
      <c r="AA30" s="18" t="str">
        <f t="shared" si="0"/>
        <v/>
      </c>
      <c r="AB30" s="137"/>
      <c r="AC30" s="137"/>
      <c r="AD30" s="137"/>
      <c r="AE30" s="137"/>
      <c r="AF30" s="137"/>
      <c r="AG30" s="137"/>
      <c r="AH30" s="137"/>
      <c r="AI30" s="244"/>
      <c r="AJ30" s="245"/>
      <c r="AK30" s="245"/>
      <c r="AL30" s="245"/>
      <c r="AM30" s="246"/>
      <c r="AN30" s="172"/>
      <c r="AO30" s="173"/>
      <c r="AP30" s="138" t="str">
        <f t="shared" si="4"/>
        <v/>
      </c>
      <c r="AQ30" s="139"/>
      <c r="AR30" s="139"/>
      <c r="AS30" s="139"/>
      <c r="AT30" s="139"/>
      <c r="AU30" s="139"/>
      <c r="AV30" s="140"/>
      <c r="AW30" s="105"/>
      <c r="AZ30" s="87" t="s">
        <v>206</v>
      </c>
      <c r="BA30" s="105"/>
      <c r="BB30" s="105"/>
      <c r="BC30" s="105"/>
      <c r="BD30" s="10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1" t="str">
        <f t="shared" si="2"/>
        <v/>
      </c>
      <c r="BZ30" s="16" t="str">
        <f t="shared" si="3"/>
        <v/>
      </c>
    </row>
    <row r="31" spans="1:119" ht="18" customHeight="1">
      <c r="A31" s="166"/>
      <c r="B31" s="167"/>
      <c r="C31" s="166"/>
      <c r="D31" s="167"/>
      <c r="E31" s="168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70"/>
      <c r="X31" s="161"/>
      <c r="Y31" s="161"/>
      <c r="Z31" s="162"/>
      <c r="AA31" s="18" t="str">
        <f t="shared" si="0"/>
        <v/>
      </c>
      <c r="AB31" s="137"/>
      <c r="AC31" s="137"/>
      <c r="AD31" s="137"/>
      <c r="AE31" s="137"/>
      <c r="AF31" s="137"/>
      <c r="AG31" s="137"/>
      <c r="AH31" s="137"/>
      <c r="AI31" s="244"/>
      <c r="AJ31" s="245"/>
      <c r="AK31" s="245"/>
      <c r="AL31" s="245"/>
      <c r="AM31" s="246"/>
      <c r="AN31" s="172"/>
      <c r="AO31" s="173"/>
      <c r="AP31" s="138" t="str">
        <f t="shared" si="4"/>
        <v/>
      </c>
      <c r="AQ31" s="139"/>
      <c r="AR31" s="139"/>
      <c r="AS31" s="139"/>
      <c r="AT31" s="139"/>
      <c r="AU31" s="139"/>
      <c r="AV31" s="140"/>
      <c r="AW31" s="105"/>
      <c r="AZ31" s="12" t="s">
        <v>201</v>
      </c>
      <c r="BA31" s="105"/>
      <c r="BB31" s="105"/>
      <c r="BC31" s="105"/>
      <c r="BD31" s="10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1" t="str">
        <f t="shared" si="2"/>
        <v/>
      </c>
      <c r="BZ31" s="16" t="str">
        <f t="shared" si="3"/>
        <v/>
      </c>
    </row>
    <row r="32" spans="1:119" ht="18" customHeight="1">
      <c r="A32" s="166"/>
      <c r="B32" s="167"/>
      <c r="C32" s="166"/>
      <c r="D32" s="167"/>
      <c r="E32" s="168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70"/>
      <c r="X32" s="163"/>
      <c r="Y32" s="164"/>
      <c r="Z32" s="165"/>
      <c r="AA32" s="18" t="str">
        <f t="shared" si="0"/>
        <v/>
      </c>
      <c r="AB32" s="137"/>
      <c r="AC32" s="137"/>
      <c r="AD32" s="137"/>
      <c r="AE32" s="137"/>
      <c r="AF32" s="137"/>
      <c r="AG32" s="137"/>
      <c r="AH32" s="137"/>
      <c r="AI32" s="244"/>
      <c r="AJ32" s="245"/>
      <c r="AK32" s="245"/>
      <c r="AL32" s="245"/>
      <c r="AM32" s="246"/>
      <c r="AN32" s="172"/>
      <c r="AO32" s="173"/>
      <c r="AP32" s="138" t="str">
        <f t="shared" si="4"/>
        <v/>
      </c>
      <c r="AQ32" s="139"/>
      <c r="AR32" s="139"/>
      <c r="AS32" s="139"/>
      <c r="AT32" s="139"/>
      <c r="AU32" s="139"/>
      <c r="AV32" s="140"/>
      <c r="AW32" s="105"/>
      <c r="AZ32" s="12" t="s">
        <v>181</v>
      </c>
      <c r="BA32" s="105"/>
      <c r="BB32" s="105"/>
      <c r="BC32" s="105"/>
      <c r="BD32" s="10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1" t="str">
        <f t="shared" si="2"/>
        <v/>
      </c>
      <c r="BZ32" s="16" t="str">
        <f t="shared" si="3"/>
        <v/>
      </c>
    </row>
    <row r="33" spans="1:78" ht="16.5" customHeight="1">
      <c r="A33" s="55"/>
      <c r="B33" s="55"/>
      <c r="C33" s="63"/>
      <c r="D33" s="63"/>
      <c r="E33" s="63"/>
      <c r="F33" s="63"/>
      <c r="G33" s="64"/>
      <c r="H33" s="64"/>
      <c r="I33" s="63"/>
      <c r="J33" s="55"/>
      <c r="K33" s="65"/>
      <c r="L33" s="66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231" t="s">
        <v>138</v>
      </c>
      <c r="AJ33" s="184"/>
      <c r="AK33" s="184"/>
      <c r="AL33" s="184"/>
      <c r="AM33" s="184"/>
      <c r="AN33" s="184"/>
      <c r="AO33" s="184"/>
      <c r="AP33" s="282">
        <f>SUM(AP15:AP32)</f>
        <v>0</v>
      </c>
      <c r="AQ33" s="283"/>
      <c r="AR33" s="283"/>
      <c r="AS33" s="283"/>
      <c r="AT33" s="283"/>
      <c r="AU33" s="283"/>
      <c r="AV33" s="284"/>
      <c r="AW33" s="106"/>
      <c r="AX33" s="106"/>
      <c r="AY33" s="106"/>
      <c r="AZ33" s="106"/>
      <c r="BA33" s="106"/>
      <c r="BB33" s="106"/>
      <c r="BC33" s="106"/>
      <c r="BD33" s="55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19" t="s">
        <v>209</v>
      </c>
      <c r="BQ33" s="119"/>
      <c r="BR33" s="119"/>
      <c r="BS33" s="119"/>
      <c r="BT33" s="119"/>
      <c r="BU33" s="119"/>
      <c r="BV33" s="119"/>
      <c r="BW33" s="119"/>
      <c r="BX33" s="119"/>
      <c r="BY33" s="13">
        <f>SUM(BY15:BY32)</f>
        <v>0</v>
      </c>
      <c r="BZ33" s="14">
        <f>AP33+AW33-BY33</f>
        <v>0</v>
      </c>
    </row>
    <row r="34" spans="1:78">
      <c r="A34" s="67"/>
      <c r="B34" s="67"/>
      <c r="C34" s="171"/>
      <c r="D34" s="171"/>
      <c r="E34" s="67"/>
      <c r="F34" s="67"/>
      <c r="G34" s="68"/>
      <c r="H34" s="69"/>
      <c r="I34" s="69"/>
      <c r="J34" s="69"/>
      <c r="K34" s="69"/>
      <c r="L34" s="69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</row>
    <row r="35" spans="1:78" ht="27.6" customHeight="1">
      <c r="A35" s="145" t="s">
        <v>19</v>
      </c>
      <c r="B35" s="145"/>
      <c r="C35" s="145" t="s">
        <v>18</v>
      </c>
      <c r="D35" s="145"/>
      <c r="E35" s="145" t="s">
        <v>6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7" t="s">
        <v>204</v>
      </c>
      <c r="Y35" s="148"/>
      <c r="Z35" s="148"/>
      <c r="AA35" s="149"/>
      <c r="AB35" s="146" t="s">
        <v>139</v>
      </c>
      <c r="AC35" s="146"/>
      <c r="AD35" s="146"/>
      <c r="AE35" s="146"/>
      <c r="AF35" s="146"/>
      <c r="AG35" s="146"/>
      <c r="AH35" s="146"/>
      <c r="AI35" s="145" t="s">
        <v>7</v>
      </c>
      <c r="AJ35" s="145"/>
      <c r="AK35" s="145"/>
      <c r="AL35" s="145"/>
      <c r="AM35" s="145"/>
      <c r="AN35" s="319" t="s">
        <v>197</v>
      </c>
      <c r="AO35" s="319"/>
      <c r="AP35" s="146" t="s">
        <v>140</v>
      </c>
      <c r="AQ35" s="146"/>
      <c r="AR35" s="146"/>
      <c r="AS35" s="146"/>
      <c r="AT35" s="146"/>
      <c r="AU35" s="146"/>
      <c r="AV35" s="146"/>
      <c r="AW35" s="107"/>
      <c r="AX35" s="107"/>
      <c r="AY35" s="107"/>
      <c r="AZ35" s="107"/>
      <c r="BA35" s="107"/>
      <c r="BB35" s="107"/>
      <c r="BC35" s="10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132" t="s">
        <v>4</v>
      </c>
      <c r="BT35" s="132"/>
      <c r="BU35" s="133">
        <v>2</v>
      </c>
      <c r="BV35" s="133"/>
      <c r="BW35" s="67"/>
      <c r="BX35" s="67"/>
      <c r="BY35" s="9" t="s">
        <v>141</v>
      </c>
    </row>
    <row r="36" spans="1:78">
      <c r="A36" s="134"/>
      <c r="B36" s="134"/>
      <c r="C36" s="134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6"/>
      <c r="Y36" s="136"/>
      <c r="Z36" s="136"/>
      <c r="AA36" s="99" t="str">
        <f>IF(X36="","",IF(X36=8,"*",""))</f>
        <v/>
      </c>
      <c r="AB36" s="137"/>
      <c r="AC36" s="137"/>
      <c r="AD36" s="137"/>
      <c r="AE36" s="137"/>
      <c r="AF36" s="137"/>
      <c r="AG36" s="137"/>
      <c r="AH36" s="137"/>
      <c r="AI36" s="141"/>
      <c r="AJ36" s="141"/>
      <c r="AK36" s="141"/>
      <c r="AL36" s="141"/>
      <c r="AM36" s="141"/>
      <c r="AN36" s="142"/>
      <c r="AO36" s="142"/>
      <c r="AP36" s="138" t="str">
        <f t="shared" ref="AP36:AP61" si="5">IF(AI36="","",ROUNDDOWN(AB36*AI36,0))</f>
        <v/>
      </c>
      <c r="AQ36" s="139"/>
      <c r="AR36" s="139"/>
      <c r="AS36" s="139"/>
      <c r="AT36" s="139"/>
      <c r="AU36" s="139"/>
      <c r="AV36" s="140"/>
      <c r="AW36" s="108"/>
      <c r="AX36" s="108"/>
      <c r="AY36" s="108"/>
      <c r="AZ36" s="108"/>
      <c r="BA36" s="108"/>
      <c r="BB36" s="108"/>
      <c r="BC36" s="108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11" t="str">
        <f>IF(E36="","",AP36+AW36)</f>
        <v/>
      </c>
      <c r="BZ36" s="16" t="str">
        <f>IF(BY36="","",AP36+AW36-BY36)</f>
        <v/>
      </c>
    </row>
    <row r="37" spans="1:78">
      <c r="A37" s="134"/>
      <c r="B37" s="134"/>
      <c r="C37" s="134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6"/>
      <c r="Y37" s="136"/>
      <c r="Z37" s="136"/>
      <c r="AA37" s="17" t="str">
        <f t="shared" ref="AA37:AA61" si="6">IF(X37="","",IF(X37=8,"*",""))</f>
        <v/>
      </c>
      <c r="AB37" s="137"/>
      <c r="AC37" s="137"/>
      <c r="AD37" s="137"/>
      <c r="AE37" s="137"/>
      <c r="AF37" s="137"/>
      <c r="AG37" s="137"/>
      <c r="AH37" s="137"/>
      <c r="AI37" s="141"/>
      <c r="AJ37" s="141"/>
      <c r="AK37" s="141"/>
      <c r="AL37" s="141"/>
      <c r="AM37" s="141"/>
      <c r="AN37" s="142"/>
      <c r="AO37" s="142"/>
      <c r="AP37" s="138" t="str">
        <f t="shared" si="5"/>
        <v/>
      </c>
      <c r="AQ37" s="139"/>
      <c r="AR37" s="139"/>
      <c r="AS37" s="139"/>
      <c r="AT37" s="139"/>
      <c r="AU37" s="139"/>
      <c r="AV37" s="140"/>
      <c r="AW37" s="108"/>
      <c r="AX37" s="108"/>
      <c r="AY37" s="108"/>
      <c r="AZ37" s="108"/>
      <c r="BA37" s="108"/>
      <c r="BB37" s="108"/>
      <c r="BC37" s="108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11" t="str">
        <f t="shared" ref="BY37:BY61" si="7">IF(E37="","",AP37+AW37)</f>
        <v/>
      </c>
      <c r="BZ37" s="16" t="str">
        <f t="shared" ref="BZ37:BZ61" si="8">IF(BY37="","",AP37+AW37-BY37)</f>
        <v/>
      </c>
    </row>
    <row r="38" spans="1:78">
      <c r="A38" s="134"/>
      <c r="B38" s="134"/>
      <c r="C38" s="134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6"/>
      <c r="Y38" s="136"/>
      <c r="Z38" s="136"/>
      <c r="AA38" s="17" t="str">
        <f t="shared" si="6"/>
        <v/>
      </c>
      <c r="AB38" s="137"/>
      <c r="AC38" s="137"/>
      <c r="AD38" s="137"/>
      <c r="AE38" s="137"/>
      <c r="AF38" s="137"/>
      <c r="AG38" s="137"/>
      <c r="AH38" s="137"/>
      <c r="AI38" s="141"/>
      <c r="AJ38" s="141"/>
      <c r="AK38" s="141"/>
      <c r="AL38" s="141"/>
      <c r="AM38" s="141"/>
      <c r="AN38" s="142"/>
      <c r="AO38" s="142"/>
      <c r="AP38" s="138" t="str">
        <f t="shared" si="5"/>
        <v/>
      </c>
      <c r="AQ38" s="139"/>
      <c r="AR38" s="139"/>
      <c r="AS38" s="139"/>
      <c r="AT38" s="139"/>
      <c r="AU38" s="139"/>
      <c r="AV38" s="140"/>
      <c r="AW38" s="108"/>
      <c r="AX38" s="108"/>
      <c r="AY38" s="108"/>
      <c r="AZ38" s="108"/>
      <c r="BA38" s="108"/>
      <c r="BB38" s="108"/>
      <c r="BC38" s="108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11" t="str">
        <f t="shared" si="7"/>
        <v/>
      </c>
      <c r="BZ38" s="16" t="str">
        <f t="shared" si="8"/>
        <v/>
      </c>
    </row>
    <row r="39" spans="1:78">
      <c r="A39" s="134"/>
      <c r="B39" s="134"/>
      <c r="C39" s="134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6"/>
      <c r="Y39" s="136"/>
      <c r="Z39" s="136"/>
      <c r="AA39" s="17" t="str">
        <f t="shared" si="6"/>
        <v/>
      </c>
      <c r="AB39" s="137"/>
      <c r="AC39" s="137"/>
      <c r="AD39" s="137"/>
      <c r="AE39" s="137"/>
      <c r="AF39" s="137"/>
      <c r="AG39" s="137"/>
      <c r="AH39" s="137"/>
      <c r="AI39" s="141"/>
      <c r="AJ39" s="141"/>
      <c r="AK39" s="141"/>
      <c r="AL39" s="141"/>
      <c r="AM39" s="141"/>
      <c r="AN39" s="142"/>
      <c r="AO39" s="142"/>
      <c r="AP39" s="138" t="str">
        <f t="shared" si="5"/>
        <v/>
      </c>
      <c r="AQ39" s="139"/>
      <c r="AR39" s="139"/>
      <c r="AS39" s="139"/>
      <c r="AT39" s="139"/>
      <c r="AU39" s="139"/>
      <c r="AV39" s="140"/>
      <c r="AW39" s="108"/>
      <c r="AX39" s="108"/>
      <c r="AY39" s="108"/>
      <c r="AZ39" s="108"/>
      <c r="BA39" s="108"/>
      <c r="BB39" s="108"/>
      <c r="BC39" s="108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11" t="str">
        <f t="shared" si="7"/>
        <v/>
      </c>
      <c r="BZ39" s="16" t="str">
        <f t="shared" si="8"/>
        <v/>
      </c>
    </row>
    <row r="40" spans="1:78">
      <c r="A40" s="134"/>
      <c r="B40" s="134"/>
      <c r="C40" s="134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  <c r="Y40" s="136"/>
      <c r="Z40" s="136"/>
      <c r="AA40" s="17" t="str">
        <f t="shared" si="6"/>
        <v/>
      </c>
      <c r="AB40" s="137"/>
      <c r="AC40" s="137"/>
      <c r="AD40" s="137"/>
      <c r="AE40" s="137"/>
      <c r="AF40" s="137"/>
      <c r="AG40" s="137"/>
      <c r="AH40" s="137"/>
      <c r="AI40" s="141"/>
      <c r="AJ40" s="141"/>
      <c r="AK40" s="141"/>
      <c r="AL40" s="141"/>
      <c r="AM40" s="141"/>
      <c r="AN40" s="142"/>
      <c r="AO40" s="142"/>
      <c r="AP40" s="138" t="str">
        <f t="shared" si="5"/>
        <v/>
      </c>
      <c r="AQ40" s="139"/>
      <c r="AR40" s="139"/>
      <c r="AS40" s="139"/>
      <c r="AT40" s="139"/>
      <c r="AU40" s="139"/>
      <c r="AV40" s="140"/>
      <c r="AW40" s="108"/>
      <c r="AX40" s="108"/>
      <c r="AY40" s="108"/>
      <c r="AZ40" s="108"/>
      <c r="BA40" s="108"/>
      <c r="BB40" s="108"/>
      <c r="BC40" s="108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11" t="str">
        <f t="shared" si="7"/>
        <v/>
      </c>
      <c r="BZ40" s="16" t="str">
        <f t="shared" si="8"/>
        <v/>
      </c>
    </row>
    <row r="41" spans="1:78">
      <c r="A41" s="134"/>
      <c r="B41" s="134"/>
      <c r="C41" s="134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6"/>
      <c r="Y41" s="136"/>
      <c r="Z41" s="136"/>
      <c r="AA41" s="17" t="str">
        <f t="shared" si="6"/>
        <v/>
      </c>
      <c r="AB41" s="137"/>
      <c r="AC41" s="137"/>
      <c r="AD41" s="137"/>
      <c r="AE41" s="137"/>
      <c r="AF41" s="137"/>
      <c r="AG41" s="137"/>
      <c r="AH41" s="137"/>
      <c r="AI41" s="141"/>
      <c r="AJ41" s="141"/>
      <c r="AK41" s="141"/>
      <c r="AL41" s="141"/>
      <c r="AM41" s="141"/>
      <c r="AN41" s="142"/>
      <c r="AO41" s="142"/>
      <c r="AP41" s="138" t="str">
        <f t="shared" si="5"/>
        <v/>
      </c>
      <c r="AQ41" s="139"/>
      <c r="AR41" s="139"/>
      <c r="AS41" s="139"/>
      <c r="AT41" s="139"/>
      <c r="AU41" s="139"/>
      <c r="AV41" s="140"/>
      <c r="AW41" s="108"/>
      <c r="AX41" s="108"/>
      <c r="AY41" s="108"/>
      <c r="AZ41" s="108"/>
      <c r="BA41" s="108"/>
      <c r="BB41" s="108"/>
      <c r="BC41" s="108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11" t="str">
        <f t="shared" si="7"/>
        <v/>
      </c>
      <c r="BZ41" s="16" t="str">
        <f t="shared" si="8"/>
        <v/>
      </c>
    </row>
    <row r="42" spans="1:78">
      <c r="A42" s="134"/>
      <c r="B42" s="134"/>
      <c r="C42" s="134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6"/>
      <c r="Y42" s="136"/>
      <c r="Z42" s="136"/>
      <c r="AA42" s="17" t="str">
        <f t="shared" si="6"/>
        <v/>
      </c>
      <c r="AB42" s="137"/>
      <c r="AC42" s="137"/>
      <c r="AD42" s="137"/>
      <c r="AE42" s="137"/>
      <c r="AF42" s="137"/>
      <c r="AG42" s="137"/>
      <c r="AH42" s="137"/>
      <c r="AI42" s="141"/>
      <c r="AJ42" s="141"/>
      <c r="AK42" s="141"/>
      <c r="AL42" s="141"/>
      <c r="AM42" s="141"/>
      <c r="AN42" s="142"/>
      <c r="AO42" s="142"/>
      <c r="AP42" s="138" t="str">
        <f t="shared" si="5"/>
        <v/>
      </c>
      <c r="AQ42" s="139"/>
      <c r="AR42" s="139"/>
      <c r="AS42" s="139"/>
      <c r="AT42" s="139"/>
      <c r="AU42" s="139"/>
      <c r="AV42" s="140"/>
      <c r="AW42" s="108"/>
      <c r="AX42" s="108"/>
      <c r="AY42" s="108"/>
      <c r="AZ42" s="108"/>
      <c r="BA42" s="108"/>
      <c r="BB42" s="108"/>
      <c r="BC42" s="108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11" t="str">
        <f t="shared" si="7"/>
        <v/>
      </c>
      <c r="BZ42" s="16" t="str">
        <f t="shared" si="8"/>
        <v/>
      </c>
    </row>
    <row r="43" spans="1:78">
      <c r="A43" s="134"/>
      <c r="B43" s="134"/>
      <c r="C43" s="134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6"/>
      <c r="Y43" s="136"/>
      <c r="Z43" s="136"/>
      <c r="AA43" s="17" t="str">
        <f t="shared" si="6"/>
        <v/>
      </c>
      <c r="AB43" s="137"/>
      <c r="AC43" s="137"/>
      <c r="AD43" s="137"/>
      <c r="AE43" s="137"/>
      <c r="AF43" s="137"/>
      <c r="AG43" s="137"/>
      <c r="AH43" s="137"/>
      <c r="AI43" s="141"/>
      <c r="AJ43" s="141"/>
      <c r="AK43" s="141"/>
      <c r="AL43" s="141"/>
      <c r="AM43" s="141"/>
      <c r="AN43" s="142"/>
      <c r="AO43" s="142"/>
      <c r="AP43" s="138" t="str">
        <f t="shared" si="5"/>
        <v/>
      </c>
      <c r="AQ43" s="139"/>
      <c r="AR43" s="139"/>
      <c r="AS43" s="139"/>
      <c r="AT43" s="139"/>
      <c r="AU43" s="139"/>
      <c r="AV43" s="140"/>
      <c r="AW43" s="108"/>
      <c r="AX43" s="108"/>
      <c r="AY43" s="108"/>
      <c r="AZ43" s="108"/>
      <c r="BA43" s="108"/>
      <c r="BB43" s="108"/>
      <c r="BC43" s="108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11" t="str">
        <f t="shared" si="7"/>
        <v/>
      </c>
      <c r="BZ43" s="16" t="str">
        <f t="shared" si="8"/>
        <v/>
      </c>
    </row>
    <row r="44" spans="1:78">
      <c r="A44" s="134"/>
      <c r="B44" s="134"/>
      <c r="C44" s="134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6"/>
      <c r="Y44" s="136"/>
      <c r="Z44" s="136"/>
      <c r="AA44" s="17" t="str">
        <f t="shared" si="6"/>
        <v/>
      </c>
      <c r="AB44" s="137"/>
      <c r="AC44" s="137"/>
      <c r="AD44" s="137"/>
      <c r="AE44" s="137"/>
      <c r="AF44" s="137"/>
      <c r="AG44" s="137"/>
      <c r="AH44" s="137"/>
      <c r="AI44" s="141"/>
      <c r="AJ44" s="141"/>
      <c r="AK44" s="141"/>
      <c r="AL44" s="141"/>
      <c r="AM44" s="141"/>
      <c r="AN44" s="142"/>
      <c r="AO44" s="142"/>
      <c r="AP44" s="138" t="str">
        <f t="shared" si="5"/>
        <v/>
      </c>
      <c r="AQ44" s="139"/>
      <c r="AR44" s="139"/>
      <c r="AS44" s="139"/>
      <c r="AT44" s="139"/>
      <c r="AU44" s="139"/>
      <c r="AV44" s="140"/>
      <c r="AW44" s="108"/>
      <c r="AX44" s="108"/>
      <c r="AY44" s="108"/>
      <c r="AZ44" s="108"/>
      <c r="BA44" s="108"/>
      <c r="BB44" s="108"/>
      <c r="BC44" s="108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11" t="str">
        <f t="shared" si="7"/>
        <v/>
      </c>
      <c r="BZ44" s="16" t="str">
        <f t="shared" si="8"/>
        <v/>
      </c>
    </row>
    <row r="45" spans="1:78">
      <c r="A45" s="134"/>
      <c r="B45" s="134"/>
      <c r="C45" s="134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6"/>
      <c r="Y45" s="136"/>
      <c r="Z45" s="136"/>
      <c r="AA45" s="17" t="str">
        <f t="shared" si="6"/>
        <v/>
      </c>
      <c r="AB45" s="137"/>
      <c r="AC45" s="137"/>
      <c r="AD45" s="137"/>
      <c r="AE45" s="137"/>
      <c r="AF45" s="137"/>
      <c r="AG45" s="137"/>
      <c r="AH45" s="137"/>
      <c r="AI45" s="141"/>
      <c r="AJ45" s="141"/>
      <c r="AK45" s="141"/>
      <c r="AL45" s="141"/>
      <c r="AM45" s="141"/>
      <c r="AN45" s="142"/>
      <c r="AO45" s="142"/>
      <c r="AP45" s="138" t="str">
        <f t="shared" si="5"/>
        <v/>
      </c>
      <c r="AQ45" s="139"/>
      <c r="AR45" s="139"/>
      <c r="AS45" s="139"/>
      <c r="AT45" s="139"/>
      <c r="AU45" s="139"/>
      <c r="AV45" s="140"/>
      <c r="AW45" s="108"/>
      <c r="AX45" s="108"/>
      <c r="AY45" s="108"/>
      <c r="AZ45" s="108"/>
      <c r="BA45" s="108"/>
      <c r="BB45" s="108"/>
      <c r="BC45" s="108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11" t="str">
        <f t="shared" si="7"/>
        <v/>
      </c>
      <c r="BZ45" s="16" t="str">
        <f t="shared" si="8"/>
        <v/>
      </c>
    </row>
    <row r="46" spans="1:78">
      <c r="A46" s="134"/>
      <c r="B46" s="134"/>
      <c r="C46" s="134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6"/>
      <c r="Y46" s="136"/>
      <c r="Z46" s="136"/>
      <c r="AA46" s="17" t="str">
        <f t="shared" si="6"/>
        <v/>
      </c>
      <c r="AB46" s="137"/>
      <c r="AC46" s="137"/>
      <c r="AD46" s="137"/>
      <c r="AE46" s="137"/>
      <c r="AF46" s="137"/>
      <c r="AG46" s="137"/>
      <c r="AH46" s="137"/>
      <c r="AI46" s="141"/>
      <c r="AJ46" s="141"/>
      <c r="AK46" s="141"/>
      <c r="AL46" s="141"/>
      <c r="AM46" s="141"/>
      <c r="AN46" s="142"/>
      <c r="AO46" s="142"/>
      <c r="AP46" s="138" t="str">
        <f t="shared" si="5"/>
        <v/>
      </c>
      <c r="AQ46" s="139"/>
      <c r="AR46" s="139"/>
      <c r="AS46" s="139"/>
      <c r="AT46" s="139"/>
      <c r="AU46" s="139"/>
      <c r="AV46" s="140"/>
      <c r="AW46" s="108"/>
      <c r="AX46" s="108"/>
      <c r="AY46" s="108"/>
      <c r="AZ46" s="108"/>
      <c r="BA46" s="108"/>
      <c r="BB46" s="108"/>
      <c r="BC46" s="108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11" t="str">
        <f t="shared" si="7"/>
        <v/>
      </c>
      <c r="BZ46" s="16" t="str">
        <f t="shared" si="8"/>
        <v/>
      </c>
    </row>
    <row r="47" spans="1:78">
      <c r="A47" s="134"/>
      <c r="B47" s="134"/>
      <c r="C47" s="134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6"/>
      <c r="Y47" s="136"/>
      <c r="Z47" s="136"/>
      <c r="AA47" s="17" t="str">
        <f t="shared" si="6"/>
        <v/>
      </c>
      <c r="AB47" s="137"/>
      <c r="AC47" s="137"/>
      <c r="AD47" s="137"/>
      <c r="AE47" s="137"/>
      <c r="AF47" s="137"/>
      <c r="AG47" s="137"/>
      <c r="AH47" s="137"/>
      <c r="AI47" s="141"/>
      <c r="AJ47" s="141"/>
      <c r="AK47" s="141"/>
      <c r="AL47" s="141"/>
      <c r="AM47" s="141"/>
      <c r="AN47" s="142"/>
      <c r="AO47" s="142"/>
      <c r="AP47" s="138" t="str">
        <f t="shared" si="5"/>
        <v/>
      </c>
      <c r="AQ47" s="139"/>
      <c r="AR47" s="139"/>
      <c r="AS47" s="139"/>
      <c r="AT47" s="139"/>
      <c r="AU47" s="139"/>
      <c r="AV47" s="140"/>
      <c r="AW47" s="108"/>
      <c r="AX47" s="108"/>
      <c r="AY47" s="108"/>
      <c r="AZ47" s="108"/>
      <c r="BA47" s="108"/>
      <c r="BB47" s="108"/>
      <c r="BC47" s="108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11" t="str">
        <f t="shared" si="7"/>
        <v/>
      </c>
      <c r="BZ47" s="16" t="str">
        <f t="shared" si="8"/>
        <v/>
      </c>
    </row>
    <row r="48" spans="1:78">
      <c r="A48" s="134"/>
      <c r="B48" s="134"/>
      <c r="C48" s="134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6"/>
      <c r="Y48" s="136"/>
      <c r="Z48" s="136"/>
      <c r="AA48" s="17" t="str">
        <f t="shared" si="6"/>
        <v/>
      </c>
      <c r="AB48" s="137"/>
      <c r="AC48" s="137"/>
      <c r="AD48" s="137"/>
      <c r="AE48" s="137"/>
      <c r="AF48" s="137"/>
      <c r="AG48" s="137"/>
      <c r="AH48" s="137"/>
      <c r="AI48" s="141"/>
      <c r="AJ48" s="141"/>
      <c r="AK48" s="141"/>
      <c r="AL48" s="141"/>
      <c r="AM48" s="141"/>
      <c r="AN48" s="142"/>
      <c r="AO48" s="142"/>
      <c r="AP48" s="138" t="str">
        <f t="shared" si="5"/>
        <v/>
      </c>
      <c r="AQ48" s="139"/>
      <c r="AR48" s="139"/>
      <c r="AS48" s="139"/>
      <c r="AT48" s="139"/>
      <c r="AU48" s="139"/>
      <c r="AV48" s="140"/>
      <c r="AW48" s="108"/>
      <c r="AX48" s="108"/>
      <c r="AY48" s="108"/>
      <c r="AZ48" s="108"/>
      <c r="BA48" s="108"/>
      <c r="BB48" s="108"/>
      <c r="BC48" s="108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11" t="str">
        <f t="shared" si="7"/>
        <v/>
      </c>
      <c r="BZ48" s="16" t="str">
        <f t="shared" si="8"/>
        <v/>
      </c>
    </row>
    <row r="49" spans="1:78">
      <c r="A49" s="134"/>
      <c r="B49" s="134"/>
      <c r="C49" s="134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6"/>
      <c r="Y49" s="136"/>
      <c r="Z49" s="136"/>
      <c r="AA49" s="17" t="str">
        <f t="shared" si="6"/>
        <v/>
      </c>
      <c r="AB49" s="137"/>
      <c r="AC49" s="137"/>
      <c r="AD49" s="137"/>
      <c r="AE49" s="137"/>
      <c r="AF49" s="137"/>
      <c r="AG49" s="137"/>
      <c r="AH49" s="137"/>
      <c r="AI49" s="141"/>
      <c r="AJ49" s="141"/>
      <c r="AK49" s="141"/>
      <c r="AL49" s="141"/>
      <c r="AM49" s="141"/>
      <c r="AN49" s="142"/>
      <c r="AO49" s="142"/>
      <c r="AP49" s="138" t="str">
        <f t="shared" si="5"/>
        <v/>
      </c>
      <c r="AQ49" s="139"/>
      <c r="AR49" s="139"/>
      <c r="AS49" s="139"/>
      <c r="AT49" s="139"/>
      <c r="AU49" s="139"/>
      <c r="AV49" s="140"/>
      <c r="AW49" s="108"/>
      <c r="AX49" s="108"/>
      <c r="AY49" s="108"/>
      <c r="AZ49" s="108"/>
      <c r="BA49" s="108"/>
      <c r="BB49" s="108"/>
      <c r="BC49" s="108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11" t="str">
        <f t="shared" si="7"/>
        <v/>
      </c>
      <c r="BZ49" s="16" t="str">
        <f t="shared" si="8"/>
        <v/>
      </c>
    </row>
    <row r="50" spans="1:78">
      <c r="A50" s="134"/>
      <c r="B50" s="134"/>
      <c r="C50" s="134"/>
      <c r="D50" s="134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6"/>
      <c r="Y50" s="136"/>
      <c r="Z50" s="136"/>
      <c r="AA50" s="17" t="str">
        <f t="shared" si="6"/>
        <v/>
      </c>
      <c r="AB50" s="137"/>
      <c r="AC50" s="137"/>
      <c r="AD50" s="137"/>
      <c r="AE50" s="137"/>
      <c r="AF50" s="137"/>
      <c r="AG50" s="137"/>
      <c r="AH50" s="137"/>
      <c r="AI50" s="141"/>
      <c r="AJ50" s="141"/>
      <c r="AK50" s="141"/>
      <c r="AL50" s="141"/>
      <c r="AM50" s="141"/>
      <c r="AN50" s="142"/>
      <c r="AO50" s="142"/>
      <c r="AP50" s="138" t="str">
        <f t="shared" si="5"/>
        <v/>
      </c>
      <c r="AQ50" s="139"/>
      <c r="AR50" s="139"/>
      <c r="AS50" s="139"/>
      <c r="AT50" s="139"/>
      <c r="AU50" s="139"/>
      <c r="AV50" s="140"/>
      <c r="AW50" s="108"/>
      <c r="AX50" s="108"/>
      <c r="AY50" s="108"/>
      <c r="AZ50" s="108"/>
      <c r="BA50" s="108"/>
      <c r="BB50" s="108"/>
      <c r="BC50" s="108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11" t="str">
        <f t="shared" si="7"/>
        <v/>
      </c>
      <c r="BZ50" s="16" t="str">
        <f t="shared" si="8"/>
        <v/>
      </c>
    </row>
    <row r="51" spans="1:78">
      <c r="A51" s="134"/>
      <c r="B51" s="134"/>
      <c r="C51" s="134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6"/>
      <c r="Y51" s="136"/>
      <c r="Z51" s="136"/>
      <c r="AA51" s="17" t="str">
        <f t="shared" si="6"/>
        <v/>
      </c>
      <c r="AB51" s="137"/>
      <c r="AC51" s="137"/>
      <c r="AD51" s="137"/>
      <c r="AE51" s="137"/>
      <c r="AF51" s="137"/>
      <c r="AG51" s="137"/>
      <c r="AH51" s="137"/>
      <c r="AI51" s="141"/>
      <c r="AJ51" s="141"/>
      <c r="AK51" s="141"/>
      <c r="AL51" s="141"/>
      <c r="AM51" s="141"/>
      <c r="AN51" s="142"/>
      <c r="AO51" s="142"/>
      <c r="AP51" s="138" t="str">
        <f t="shared" si="5"/>
        <v/>
      </c>
      <c r="AQ51" s="139"/>
      <c r="AR51" s="139"/>
      <c r="AS51" s="139"/>
      <c r="AT51" s="139"/>
      <c r="AU51" s="139"/>
      <c r="AV51" s="140"/>
      <c r="AW51" s="108"/>
      <c r="AX51" s="108"/>
      <c r="AY51" s="108"/>
      <c r="AZ51" s="108"/>
      <c r="BA51" s="108"/>
      <c r="BB51" s="108"/>
      <c r="BC51" s="108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11" t="str">
        <f t="shared" si="7"/>
        <v/>
      </c>
      <c r="BZ51" s="16" t="str">
        <f t="shared" si="8"/>
        <v/>
      </c>
    </row>
    <row r="52" spans="1:78">
      <c r="A52" s="134"/>
      <c r="B52" s="134"/>
      <c r="C52" s="134"/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6"/>
      <c r="Y52" s="136"/>
      <c r="Z52" s="136"/>
      <c r="AA52" s="17" t="str">
        <f t="shared" si="6"/>
        <v/>
      </c>
      <c r="AB52" s="137"/>
      <c r="AC52" s="137"/>
      <c r="AD52" s="137"/>
      <c r="AE52" s="137"/>
      <c r="AF52" s="137"/>
      <c r="AG52" s="137"/>
      <c r="AH52" s="137"/>
      <c r="AI52" s="141"/>
      <c r="AJ52" s="141"/>
      <c r="AK52" s="141"/>
      <c r="AL52" s="141"/>
      <c r="AM52" s="141"/>
      <c r="AN52" s="142"/>
      <c r="AO52" s="142"/>
      <c r="AP52" s="138" t="str">
        <f t="shared" si="5"/>
        <v/>
      </c>
      <c r="AQ52" s="139"/>
      <c r="AR52" s="139"/>
      <c r="AS52" s="139"/>
      <c r="AT52" s="139"/>
      <c r="AU52" s="139"/>
      <c r="AV52" s="140"/>
      <c r="AW52" s="108"/>
      <c r="AX52" s="108"/>
      <c r="AY52" s="108"/>
      <c r="AZ52" s="108"/>
      <c r="BA52" s="108"/>
      <c r="BB52" s="108"/>
      <c r="BC52" s="108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11" t="str">
        <f t="shared" si="7"/>
        <v/>
      </c>
      <c r="BZ52" s="16" t="str">
        <f t="shared" si="8"/>
        <v/>
      </c>
    </row>
    <row r="53" spans="1:78">
      <c r="A53" s="134"/>
      <c r="B53" s="134"/>
      <c r="C53" s="134"/>
      <c r="D53" s="134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6"/>
      <c r="Y53" s="136"/>
      <c r="Z53" s="136"/>
      <c r="AA53" s="17" t="str">
        <f t="shared" si="6"/>
        <v/>
      </c>
      <c r="AB53" s="137"/>
      <c r="AC53" s="137"/>
      <c r="AD53" s="137"/>
      <c r="AE53" s="137"/>
      <c r="AF53" s="137"/>
      <c r="AG53" s="137"/>
      <c r="AH53" s="137"/>
      <c r="AI53" s="141"/>
      <c r="AJ53" s="141"/>
      <c r="AK53" s="141"/>
      <c r="AL53" s="141"/>
      <c r="AM53" s="141"/>
      <c r="AN53" s="142"/>
      <c r="AO53" s="142"/>
      <c r="AP53" s="138" t="str">
        <f t="shared" si="5"/>
        <v/>
      </c>
      <c r="AQ53" s="139"/>
      <c r="AR53" s="139"/>
      <c r="AS53" s="139"/>
      <c r="AT53" s="139"/>
      <c r="AU53" s="139"/>
      <c r="AV53" s="140"/>
      <c r="AW53" s="108"/>
      <c r="AX53" s="108"/>
      <c r="AY53" s="108"/>
      <c r="AZ53" s="108"/>
      <c r="BA53" s="108"/>
      <c r="BB53" s="108"/>
      <c r="BC53" s="108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11" t="str">
        <f t="shared" si="7"/>
        <v/>
      </c>
      <c r="BZ53" s="16" t="str">
        <f t="shared" si="8"/>
        <v/>
      </c>
    </row>
    <row r="54" spans="1:78">
      <c r="A54" s="134"/>
      <c r="B54" s="134"/>
      <c r="C54" s="134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6"/>
      <c r="Y54" s="136"/>
      <c r="Z54" s="136"/>
      <c r="AA54" s="17" t="str">
        <f t="shared" si="6"/>
        <v/>
      </c>
      <c r="AB54" s="137"/>
      <c r="AC54" s="137"/>
      <c r="AD54" s="137"/>
      <c r="AE54" s="137"/>
      <c r="AF54" s="137"/>
      <c r="AG54" s="137"/>
      <c r="AH54" s="137"/>
      <c r="AI54" s="141"/>
      <c r="AJ54" s="141"/>
      <c r="AK54" s="141"/>
      <c r="AL54" s="141"/>
      <c r="AM54" s="141"/>
      <c r="AN54" s="142"/>
      <c r="AO54" s="142"/>
      <c r="AP54" s="138" t="str">
        <f t="shared" si="5"/>
        <v/>
      </c>
      <c r="AQ54" s="139"/>
      <c r="AR54" s="139"/>
      <c r="AS54" s="139"/>
      <c r="AT54" s="139"/>
      <c r="AU54" s="139"/>
      <c r="AV54" s="140"/>
      <c r="AW54" s="108"/>
      <c r="AX54" s="108"/>
      <c r="AY54" s="108"/>
      <c r="AZ54" s="108"/>
      <c r="BA54" s="108"/>
      <c r="BB54" s="108"/>
      <c r="BC54" s="108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11" t="str">
        <f t="shared" si="7"/>
        <v/>
      </c>
      <c r="BZ54" s="16" t="str">
        <f t="shared" si="8"/>
        <v/>
      </c>
    </row>
    <row r="55" spans="1:78">
      <c r="A55" s="134"/>
      <c r="B55" s="134"/>
      <c r="C55" s="134"/>
      <c r="D55" s="134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6"/>
      <c r="Y55" s="136"/>
      <c r="Z55" s="136"/>
      <c r="AA55" s="17" t="str">
        <f t="shared" si="6"/>
        <v/>
      </c>
      <c r="AB55" s="137"/>
      <c r="AC55" s="137"/>
      <c r="AD55" s="137"/>
      <c r="AE55" s="137"/>
      <c r="AF55" s="137"/>
      <c r="AG55" s="137"/>
      <c r="AH55" s="137"/>
      <c r="AI55" s="141"/>
      <c r="AJ55" s="141"/>
      <c r="AK55" s="141"/>
      <c r="AL55" s="141"/>
      <c r="AM55" s="141"/>
      <c r="AN55" s="142"/>
      <c r="AO55" s="142"/>
      <c r="AP55" s="138" t="str">
        <f t="shared" si="5"/>
        <v/>
      </c>
      <c r="AQ55" s="139"/>
      <c r="AR55" s="139"/>
      <c r="AS55" s="139"/>
      <c r="AT55" s="139"/>
      <c r="AU55" s="139"/>
      <c r="AV55" s="140"/>
      <c r="AW55" s="108"/>
      <c r="AX55" s="108"/>
      <c r="AY55" s="108"/>
      <c r="AZ55" s="108"/>
      <c r="BA55" s="108"/>
      <c r="BB55" s="108"/>
      <c r="BC55" s="108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11" t="str">
        <f t="shared" si="7"/>
        <v/>
      </c>
      <c r="BZ55" s="16" t="str">
        <f t="shared" si="8"/>
        <v/>
      </c>
    </row>
    <row r="56" spans="1:78">
      <c r="A56" s="134"/>
      <c r="B56" s="134"/>
      <c r="C56" s="134"/>
      <c r="D56" s="134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6"/>
      <c r="Y56" s="136"/>
      <c r="Z56" s="136"/>
      <c r="AA56" s="17" t="str">
        <f t="shared" si="6"/>
        <v/>
      </c>
      <c r="AB56" s="137"/>
      <c r="AC56" s="137"/>
      <c r="AD56" s="137"/>
      <c r="AE56" s="137"/>
      <c r="AF56" s="137"/>
      <c r="AG56" s="137"/>
      <c r="AH56" s="137"/>
      <c r="AI56" s="141"/>
      <c r="AJ56" s="141"/>
      <c r="AK56" s="141"/>
      <c r="AL56" s="141"/>
      <c r="AM56" s="141"/>
      <c r="AN56" s="142"/>
      <c r="AO56" s="142"/>
      <c r="AP56" s="138" t="str">
        <f t="shared" si="5"/>
        <v/>
      </c>
      <c r="AQ56" s="139"/>
      <c r="AR56" s="139"/>
      <c r="AS56" s="139"/>
      <c r="AT56" s="139"/>
      <c r="AU56" s="139"/>
      <c r="AV56" s="140"/>
      <c r="AW56" s="108"/>
      <c r="AX56" s="108"/>
      <c r="AY56" s="108"/>
      <c r="AZ56" s="108"/>
      <c r="BA56" s="108"/>
      <c r="BB56" s="108"/>
      <c r="BC56" s="108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11" t="str">
        <f t="shared" si="7"/>
        <v/>
      </c>
      <c r="BZ56" s="16" t="str">
        <f t="shared" si="8"/>
        <v/>
      </c>
    </row>
    <row r="57" spans="1:78">
      <c r="A57" s="134"/>
      <c r="B57" s="134"/>
      <c r="C57" s="134"/>
      <c r="D57" s="134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6"/>
      <c r="Y57" s="136"/>
      <c r="Z57" s="136"/>
      <c r="AA57" s="17" t="str">
        <f t="shared" si="6"/>
        <v/>
      </c>
      <c r="AB57" s="137"/>
      <c r="AC57" s="137"/>
      <c r="AD57" s="137"/>
      <c r="AE57" s="137"/>
      <c r="AF57" s="137"/>
      <c r="AG57" s="137"/>
      <c r="AH57" s="137"/>
      <c r="AI57" s="141"/>
      <c r="AJ57" s="141"/>
      <c r="AK57" s="141"/>
      <c r="AL57" s="141"/>
      <c r="AM57" s="141"/>
      <c r="AN57" s="142"/>
      <c r="AO57" s="142"/>
      <c r="AP57" s="138" t="str">
        <f t="shared" si="5"/>
        <v/>
      </c>
      <c r="AQ57" s="139"/>
      <c r="AR57" s="139"/>
      <c r="AS57" s="139"/>
      <c r="AT57" s="139"/>
      <c r="AU57" s="139"/>
      <c r="AV57" s="140"/>
      <c r="AW57" s="108"/>
      <c r="AX57" s="108"/>
      <c r="AY57" s="108"/>
      <c r="AZ57" s="108"/>
      <c r="BA57" s="108"/>
      <c r="BB57" s="108"/>
      <c r="BC57" s="108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11" t="str">
        <f t="shared" si="7"/>
        <v/>
      </c>
      <c r="BZ57" s="16" t="str">
        <f t="shared" si="8"/>
        <v/>
      </c>
    </row>
    <row r="58" spans="1:78">
      <c r="A58" s="134"/>
      <c r="B58" s="134"/>
      <c r="C58" s="134"/>
      <c r="D58" s="134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6"/>
      <c r="Y58" s="136"/>
      <c r="Z58" s="136"/>
      <c r="AA58" s="17" t="str">
        <f t="shared" si="6"/>
        <v/>
      </c>
      <c r="AB58" s="137"/>
      <c r="AC58" s="137"/>
      <c r="AD58" s="137"/>
      <c r="AE58" s="137"/>
      <c r="AF58" s="137"/>
      <c r="AG58" s="137"/>
      <c r="AH58" s="137"/>
      <c r="AI58" s="141"/>
      <c r="AJ58" s="141"/>
      <c r="AK58" s="141"/>
      <c r="AL58" s="141"/>
      <c r="AM58" s="141"/>
      <c r="AN58" s="142"/>
      <c r="AO58" s="142"/>
      <c r="AP58" s="138" t="str">
        <f t="shared" si="5"/>
        <v/>
      </c>
      <c r="AQ58" s="139"/>
      <c r="AR58" s="139"/>
      <c r="AS58" s="139"/>
      <c r="AT58" s="139"/>
      <c r="AU58" s="139"/>
      <c r="AV58" s="140"/>
      <c r="AW58" s="108"/>
      <c r="AX58" s="108"/>
      <c r="AY58" s="108"/>
      <c r="AZ58" s="108"/>
      <c r="BA58" s="108"/>
      <c r="BB58" s="108"/>
      <c r="BC58" s="108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11" t="str">
        <f t="shared" si="7"/>
        <v/>
      </c>
      <c r="BZ58" s="16" t="str">
        <f t="shared" si="8"/>
        <v/>
      </c>
    </row>
    <row r="59" spans="1:78">
      <c r="A59" s="134"/>
      <c r="B59" s="134"/>
      <c r="C59" s="134"/>
      <c r="D59" s="134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6"/>
      <c r="Y59" s="136"/>
      <c r="Z59" s="136"/>
      <c r="AA59" s="17" t="str">
        <f t="shared" si="6"/>
        <v/>
      </c>
      <c r="AB59" s="137"/>
      <c r="AC59" s="137"/>
      <c r="AD59" s="137"/>
      <c r="AE59" s="137"/>
      <c r="AF59" s="137"/>
      <c r="AG59" s="137"/>
      <c r="AH59" s="137"/>
      <c r="AI59" s="141"/>
      <c r="AJ59" s="141"/>
      <c r="AK59" s="141"/>
      <c r="AL59" s="141"/>
      <c r="AM59" s="141"/>
      <c r="AN59" s="142"/>
      <c r="AO59" s="142"/>
      <c r="AP59" s="138" t="str">
        <f t="shared" si="5"/>
        <v/>
      </c>
      <c r="AQ59" s="139"/>
      <c r="AR59" s="139"/>
      <c r="AS59" s="139"/>
      <c r="AT59" s="139"/>
      <c r="AU59" s="139"/>
      <c r="AV59" s="140"/>
      <c r="AW59" s="108"/>
      <c r="AX59" s="108"/>
      <c r="AY59" s="108"/>
      <c r="AZ59" s="108"/>
      <c r="BA59" s="108"/>
      <c r="BB59" s="108"/>
      <c r="BC59" s="108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11" t="str">
        <f t="shared" si="7"/>
        <v/>
      </c>
      <c r="BZ59" s="16" t="str">
        <f t="shared" si="8"/>
        <v/>
      </c>
    </row>
    <row r="60" spans="1:78">
      <c r="A60" s="134"/>
      <c r="B60" s="134"/>
      <c r="C60" s="134"/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6"/>
      <c r="Y60" s="136"/>
      <c r="Z60" s="136"/>
      <c r="AA60" s="17" t="str">
        <f t="shared" si="6"/>
        <v/>
      </c>
      <c r="AB60" s="137"/>
      <c r="AC60" s="137"/>
      <c r="AD60" s="137"/>
      <c r="AE60" s="137"/>
      <c r="AF60" s="137"/>
      <c r="AG60" s="137"/>
      <c r="AH60" s="137"/>
      <c r="AI60" s="141"/>
      <c r="AJ60" s="141"/>
      <c r="AK60" s="141"/>
      <c r="AL60" s="141"/>
      <c r="AM60" s="141"/>
      <c r="AN60" s="142"/>
      <c r="AO60" s="142"/>
      <c r="AP60" s="138" t="str">
        <f t="shared" si="5"/>
        <v/>
      </c>
      <c r="AQ60" s="139"/>
      <c r="AR60" s="139"/>
      <c r="AS60" s="139"/>
      <c r="AT60" s="139"/>
      <c r="AU60" s="139"/>
      <c r="AV60" s="140"/>
      <c r="AW60" s="108"/>
      <c r="AX60" s="108"/>
      <c r="AY60" s="108"/>
      <c r="AZ60" s="108"/>
      <c r="BA60" s="108"/>
      <c r="BB60" s="108"/>
      <c r="BC60" s="108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11" t="str">
        <f t="shared" si="7"/>
        <v/>
      </c>
      <c r="BZ60" s="16" t="str">
        <f t="shared" si="8"/>
        <v/>
      </c>
    </row>
    <row r="61" spans="1:78">
      <c r="A61" s="134"/>
      <c r="B61" s="134"/>
      <c r="C61" s="134"/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6"/>
      <c r="Y61" s="136"/>
      <c r="Z61" s="136"/>
      <c r="AA61" s="17" t="str">
        <f t="shared" si="6"/>
        <v/>
      </c>
      <c r="AB61" s="137"/>
      <c r="AC61" s="137"/>
      <c r="AD61" s="137"/>
      <c r="AE61" s="137"/>
      <c r="AF61" s="137"/>
      <c r="AG61" s="137"/>
      <c r="AH61" s="137"/>
      <c r="AI61" s="141"/>
      <c r="AJ61" s="141"/>
      <c r="AK61" s="141"/>
      <c r="AL61" s="141"/>
      <c r="AM61" s="141"/>
      <c r="AN61" s="142"/>
      <c r="AO61" s="142"/>
      <c r="AP61" s="138" t="str">
        <f t="shared" si="5"/>
        <v/>
      </c>
      <c r="AQ61" s="139"/>
      <c r="AR61" s="139"/>
      <c r="AS61" s="139"/>
      <c r="AT61" s="139"/>
      <c r="AU61" s="139"/>
      <c r="AV61" s="140"/>
      <c r="AW61" s="108"/>
      <c r="AX61" s="108"/>
      <c r="AY61" s="108"/>
      <c r="AZ61" s="108"/>
      <c r="BA61" s="108"/>
      <c r="BB61" s="108"/>
      <c r="BC61" s="108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11" t="str">
        <f t="shared" si="7"/>
        <v/>
      </c>
      <c r="BZ61" s="16" t="str">
        <f t="shared" si="8"/>
        <v/>
      </c>
    </row>
    <row r="62" spans="1:78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143" t="s">
        <v>138</v>
      </c>
      <c r="AJ62" s="143"/>
      <c r="AK62" s="143"/>
      <c r="AL62" s="143"/>
      <c r="AM62" s="143"/>
      <c r="AN62" s="143"/>
      <c r="AO62" s="143"/>
      <c r="AP62" s="144">
        <f>SUM(AP36:AP61)</f>
        <v>0</v>
      </c>
      <c r="AQ62" s="144"/>
      <c r="AR62" s="144"/>
      <c r="AS62" s="144"/>
      <c r="AT62" s="144"/>
      <c r="AU62" s="144"/>
      <c r="AV62" s="144"/>
      <c r="AW62" s="109"/>
      <c r="AX62" s="109"/>
      <c r="AY62" s="109"/>
      <c r="AZ62" s="109"/>
      <c r="BA62" s="109"/>
      <c r="BB62" s="109"/>
      <c r="BC62" s="109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13">
        <f>SUM(BY44:BY61)</f>
        <v>0</v>
      </c>
      <c r="BZ62" s="14">
        <f>AP62+AW62-BY62</f>
        <v>0</v>
      </c>
    </row>
    <row r="63" spans="1:78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67"/>
      <c r="AX63" s="67"/>
      <c r="AY63" s="67"/>
      <c r="AZ63" s="67"/>
      <c r="BA63" s="67"/>
      <c r="BB63" s="67"/>
      <c r="BC63" s="67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</row>
    <row r="64" spans="1:78" ht="27.6" customHeight="1">
      <c r="A64" s="145" t="s">
        <v>19</v>
      </c>
      <c r="B64" s="145"/>
      <c r="C64" s="145" t="s">
        <v>18</v>
      </c>
      <c r="D64" s="145"/>
      <c r="E64" s="145" t="s">
        <v>6</v>
      </c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7" t="s">
        <v>204</v>
      </c>
      <c r="Y64" s="148"/>
      <c r="Z64" s="148"/>
      <c r="AA64" s="149"/>
      <c r="AB64" s="146" t="s">
        <v>139</v>
      </c>
      <c r="AC64" s="146"/>
      <c r="AD64" s="146"/>
      <c r="AE64" s="146"/>
      <c r="AF64" s="146"/>
      <c r="AG64" s="146"/>
      <c r="AH64" s="146"/>
      <c r="AI64" s="145" t="s">
        <v>7</v>
      </c>
      <c r="AJ64" s="145"/>
      <c r="AK64" s="145"/>
      <c r="AL64" s="145"/>
      <c r="AM64" s="145"/>
      <c r="AN64" s="319" t="s">
        <v>197</v>
      </c>
      <c r="AO64" s="319"/>
      <c r="AP64" s="146" t="s">
        <v>140</v>
      </c>
      <c r="AQ64" s="146"/>
      <c r="AR64" s="146"/>
      <c r="AS64" s="146"/>
      <c r="AT64" s="146"/>
      <c r="AU64" s="146"/>
      <c r="AV64" s="146"/>
      <c r="AW64" s="107"/>
      <c r="AX64" s="107"/>
      <c r="AY64" s="107"/>
      <c r="AZ64" s="107"/>
      <c r="BA64" s="107"/>
      <c r="BB64" s="107"/>
      <c r="BC64" s="107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132" t="s">
        <v>4</v>
      </c>
      <c r="BT64" s="132"/>
      <c r="BU64" s="133">
        <v>3</v>
      </c>
      <c r="BV64" s="133"/>
      <c r="BW64" s="55"/>
      <c r="BX64" s="55"/>
      <c r="BY64" s="9" t="s">
        <v>141</v>
      </c>
    </row>
    <row r="65" spans="1:78">
      <c r="A65" s="134"/>
      <c r="B65" s="134"/>
      <c r="C65" s="134"/>
      <c r="D65" s="134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6"/>
      <c r="Y65" s="136"/>
      <c r="Z65" s="136"/>
      <c r="AA65" s="99" t="str">
        <f>IF(X65="","",IF(X65=8,"*",""))</f>
        <v/>
      </c>
      <c r="AB65" s="137"/>
      <c r="AC65" s="137"/>
      <c r="AD65" s="137"/>
      <c r="AE65" s="137"/>
      <c r="AF65" s="137"/>
      <c r="AG65" s="137"/>
      <c r="AH65" s="137"/>
      <c r="AI65" s="141"/>
      <c r="AJ65" s="141"/>
      <c r="AK65" s="141"/>
      <c r="AL65" s="141"/>
      <c r="AM65" s="141"/>
      <c r="AN65" s="142"/>
      <c r="AO65" s="142"/>
      <c r="AP65" s="138" t="str">
        <f t="shared" ref="AP65:AP90" si="9">IF(AI65="","",ROUNDDOWN(AB65*AI65,0))</f>
        <v/>
      </c>
      <c r="AQ65" s="139"/>
      <c r="AR65" s="139"/>
      <c r="AS65" s="139"/>
      <c r="AT65" s="139"/>
      <c r="AU65" s="139"/>
      <c r="AV65" s="140"/>
      <c r="AW65" s="110"/>
      <c r="AX65" s="110"/>
      <c r="AY65" s="110"/>
      <c r="AZ65" s="110"/>
      <c r="BA65" s="110"/>
      <c r="BB65" s="110"/>
      <c r="BC65" s="110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11" t="str">
        <f>IF(E65="","",AP65+AW65)</f>
        <v/>
      </c>
      <c r="BZ65" s="16" t="str">
        <f>IF(BY65="","",AP65+AW65-BY65)</f>
        <v/>
      </c>
    </row>
    <row r="66" spans="1:78">
      <c r="A66" s="134"/>
      <c r="B66" s="134"/>
      <c r="C66" s="134"/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6"/>
      <c r="Y66" s="136"/>
      <c r="Z66" s="136"/>
      <c r="AA66" s="17" t="str">
        <f t="shared" ref="AA66:AA90" si="10">IF(X66="","",IF(X66=8,"*",""))</f>
        <v/>
      </c>
      <c r="AB66" s="137"/>
      <c r="AC66" s="137"/>
      <c r="AD66" s="137"/>
      <c r="AE66" s="137"/>
      <c r="AF66" s="137"/>
      <c r="AG66" s="137"/>
      <c r="AH66" s="137"/>
      <c r="AI66" s="141"/>
      <c r="AJ66" s="141"/>
      <c r="AK66" s="141"/>
      <c r="AL66" s="141"/>
      <c r="AM66" s="141"/>
      <c r="AN66" s="142"/>
      <c r="AO66" s="142"/>
      <c r="AP66" s="138" t="str">
        <f t="shared" si="9"/>
        <v/>
      </c>
      <c r="AQ66" s="139"/>
      <c r="AR66" s="139"/>
      <c r="AS66" s="139"/>
      <c r="AT66" s="139"/>
      <c r="AU66" s="139"/>
      <c r="AV66" s="140"/>
      <c r="AW66" s="110"/>
      <c r="AX66" s="110"/>
      <c r="AY66" s="110"/>
      <c r="AZ66" s="110"/>
      <c r="BA66" s="110"/>
      <c r="BB66" s="110"/>
      <c r="BC66" s="110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11" t="str">
        <f t="shared" ref="BY66:BY90" si="11">IF(E66="","",AP66+AW66)</f>
        <v/>
      </c>
      <c r="BZ66" s="16" t="str">
        <f t="shared" ref="BZ66:BZ90" si="12">IF(BY66="","",AP66+AW66-BY66)</f>
        <v/>
      </c>
    </row>
    <row r="67" spans="1:78">
      <c r="A67" s="134"/>
      <c r="B67" s="134"/>
      <c r="C67" s="134"/>
      <c r="D67" s="134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6"/>
      <c r="Y67" s="136"/>
      <c r="Z67" s="136"/>
      <c r="AA67" s="17" t="str">
        <f t="shared" si="10"/>
        <v/>
      </c>
      <c r="AB67" s="137"/>
      <c r="AC67" s="137"/>
      <c r="AD67" s="137"/>
      <c r="AE67" s="137"/>
      <c r="AF67" s="137"/>
      <c r="AG67" s="137"/>
      <c r="AH67" s="137"/>
      <c r="AI67" s="141"/>
      <c r="AJ67" s="141"/>
      <c r="AK67" s="141"/>
      <c r="AL67" s="141"/>
      <c r="AM67" s="141"/>
      <c r="AN67" s="142"/>
      <c r="AO67" s="142"/>
      <c r="AP67" s="138" t="str">
        <f t="shared" si="9"/>
        <v/>
      </c>
      <c r="AQ67" s="139"/>
      <c r="AR67" s="139"/>
      <c r="AS67" s="139"/>
      <c r="AT67" s="139"/>
      <c r="AU67" s="139"/>
      <c r="AV67" s="140"/>
      <c r="AW67" s="110"/>
      <c r="AX67" s="110"/>
      <c r="AY67" s="110"/>
      <c r="AZ67" s="110"/>
      <c r="BA67" s="110"/>
      <c r="BB67" s="110"/>
      <c r="BC67" s="110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11" t="str">
        <f t="shared" si="11"/>
        <v/>
      </c>
      <c r="BZ67" s="16" t="str">
        <f t="shared" si="12"/>
        <v/>
      </c>
    </row>
    <row r="68" spans="1:78">
      <c r="A68" s="134"/>
      <c r="B68" s="134"/>
      <c r="C68" s="134"/>
      <c r="D68" s="134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6"/>
      <c r="Y68" s="136"/>
      <c r="Z68" s="136"/>
      <c r="AA68" s="17" t="str">
        <f t="shared" si="10"/>
        <v/>
      </c>
      <c r="AB68" s="137"/>
      <c r="AC68" s="137"/>
      <c r="AD68" s="137"/>
      <c r="AE68" s="137"/>
      <c r="AF68" s="137"/>
      <c r="AG68" s="137"/>
      <c r="AH68" s="137"/>
      <c r="AI68" s="141"/>
      <c r="AJ68" s="141"/>
      <c r="AK68" s="141"/>
      <c r="AL68" s="141"/>
      <c r="AM68" s="141"/>
      <c r="AN68" s="142"/>
      <c r="AO68" s="142"/>
      <c r="AP68" s="138" t="str">
        <f t="shared" si="9"/>
        <v/>
      </c>
      <c r="AQ68" s="139"/>
      <c r="AR68" s="139"/>
      <c r="AS68" s="139"/>
      <c r="AT68" s="139"/>
      <c r="AU68" s="139"/>
      <c r="AV68" s="140"/>
      <c r="AW68" s="110"/>
      <c r="AX68" s="110"/>
      <c r="AY68" s="110"/>
      <c r="AZ68" s="110"/>
      <c r="BA68" s="110"/>
      <c r="BB68" s="110"/>
      <c r="BC68" s="110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11" t="str">
        <f t="shared" si="11"/>
        <v/>
      </c>
      <c r="BZ68" s="16" t="str">
        <f t="shared" si="12"/>
        <v/>
      </c>
    </row>
    <row r="69" spans="1:78">
      <c r="A69" s="134"/>
      <c r="B69" s="134"/>
      <c r="C69" s="134"/>
      <c r="D69" s="134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6"/>
      <c r="Y69" s="136"/>
      <c r="Z69" s="136"/>
      <c r="AA69" s="17" t="str">
        <f t="shared" si="10"/>
        <v/>
      </c>
      <c r="AB69" s="137"/>
      <c r="AC69" s="137"/>
      <c r="AD69" s="137"/>
      <c r="AE69" s="137"/>
      <c r="AF69" s="137"/>
      <c r="AG69" s="137"/>
      <c r="AH69" s="137"/>
      <c r="AI69" s="141"/>
      <c r="AJ69" s="141"/>
      <c r="AK69" s="141"/>
      <c r="AL69" s="141"/>
      <c r="AM69" s="141"/>
      <c r="AN69" s="142"/>
      <c r="AO69" s="142"/>
      <c r="AP69" s="138" t="str">
        <f t="shared" si="9"/>
        <v/>
      </c>
      <c r="AQ69" s="139"/>
      <c r="AR69" s="139"/>
      <c r="AS69" s="139"/>
      <c r="AT69" s="139"/>
      <c r="AU69" s="139"/>
      <c r="AV69" s="140"/>
      <c r="AW69" s="110"/>
      <c r="AX69" s="110"/>
      <c r="AY69" s="110"/>
      <c r="AZ69" s="110"/>
      <c r="BA69" s="110"/>
      <c r="BB69" s="110"/>
      <c r="BC69" s="110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11" t="str">
        <f t="shared" si="11"/>
        <v/>
      </c>
      <c r="BZ69" s="16" t="str">
        <f t="shared" si="12"/>
        <v/>
      </c>
    </row>
    <row r="70" spans="1:78">
      <c r="A70" s="134"/>
      <c r="B70" s="134"/>
      <c r="C70" s="134"/>
      <c r="D70" s="134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6"/>
      <c r="Y70" s="136"/>
      <c r="Z70" s="136"/>
      <c r="AA70" s="17" t="str">
        <f t="shared" si="10"/>
        <v/>
      </c>
      <c r="AB70" s="137"/>
      <c r="AC70" s="137"/>
      <c r="AD70" s="137"/>
      <c r="AE70" s="137"/>
      <c r="AF70" s="137"/>
      <c r="AG70" s="137"/>
      <c r="AH70" s="137"/>
      <c r="AI70" s="141"/>
      <c r="AJ70" s="141"/>
      <c r="AK70" s="141"/>
      <c r="AL70" s="141"/>
      <c r="AM70" s="141"/>
      <c r="AN70" s="142"/>
      <c r="AO70" s="142"/>
      <c r="AP70" s="138" t="str">
        <f t="shared" si="9"/>
        <v/>
      </c>
      <c r="AQ70" s="139"/>
      <c r="AR70" s="139"/>
      <c r="AS70" s="139"/>
      <c r="AT70" s="139"/>
      <c r="AU70" s="139"/>
      <c r="AV70" s="140"/>
      <c r="AW70" s="110"/>
      <c r="AX70" s="110"/>
      <c r="AY70" s="110"/>
      <c r="AZ70" s="110"/>
      <c r="BA70" s="110"/>
      <c r="BB70" s="110"/>
      <c r="BC70" s="110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11" t="str">
        <f t="shared" si="11"/>
        <v/>
      </c>
      <c r="BZ70" s="16" t="str">
        <f t="shared" si="12"/>
        <v/>
      </c>
    </row>
    <row r="71" spans="1:78">
      <c r="A71" s="134"/>
      <c r="B71" s="134"/>
      <c r="C71" s="134"/>
      <c r="D71" s="134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6"/>
      <c r="Y71" s="136"/>
      <c r="Z71" s="136"/>
      <c r="AA71" s="17" t="str">
        <f t="shared" si="10"/>
        <v/>
      </c>
      <c r="AB71" s="137"/>
      <c r="AC71" s="137"/>
      <c r="AD71" s="137"/>
      <c r="AE71" s="137"/>
      <c r="AF71" s="137"/>
      <c r="AG71" s="137"/>
      <c r="AH71" s="137"/>
      <c r="AI71" s="141"/>
      <c r="AJ71" s="141"/>
      <c r="AK71" s="141"/>
      <c r="AL71" s="141"/>
      <c r="AM71" s="141"/>
      <c r="AN71" s="142"/>
      <c r="AO71" s="142"/>
      <c r="AP71" s="138" t="str">
        <f t="shared" si="9"/>
        <v/>
      </c>
      <c r="AQ71" s="139"/>
      <c r="AR71" s="139"/>
      <c r="AS71" s="139"/>
      <c r="AT71" s="139"/>
      <c r="AU71" s="139"/>
      <c r="AV71" s="140"/>
      <c r="AW71" s="110"/>
      <c r="AX71" s="110"/>
      <c r="AY71" s="110"/>
      <c r="AZ71" s="110"/>
      <c r="BA71" s="110"/>
      <c r="BB71" s="110"/>
      <c r="BC71" s="110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11" t="str">
        <f t="shared" si="11"/>
        <v/>
      </c>
      <c r="BZ71" s="16" t="str">
        <f t="shared" si="12"/>
        <v/>
      </c>
    </row>
    <row r="72" spans="1:78">
      <c r="A72" s="134"/>
      <c r="B72" s="134"/>
      <c r="C72" s="134"/>
      <c r="D72" s="134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6"/>
      <c r="Y72" s="136"/>
      <c r="Z72" s="136"/>
      <c r="AA72" s="17" t="str">
        <f t="shared" si="10"/>
        <v/>
      </c>
      <c r="AB72" s="137"/>
      <c r="AC72" s="137"/>
      <c r="AD72" s="137"/>
      <c r="AE72" s="137"/>
      <c r="AF72" s="137"/>
      <c r="AG72" s="137"/>
      <c r="AH72" s="137"/>
      <c r="AI72" s="141"/>
      <c r="AJ72" s="141"/>
      <c r="AK72" s="141"/>
      <c r="AL72" s="141"/>
      <c r="AM72" s="141"/>
      <c r="AN72" s="142"/>
      <c r="AO72" s="142"/>
      <c r="AP72" s="138" t="str">
        <f t="shared" si="9"/>
        <v/>
      </c>
      <c r="AQ72" s="139"/>
      <c r="AR72" s="139"/>
      <c r="AS72" s="139"/>
      <c r="AT72" s="139"/>
      <c r="AU72" s="139"/>
      <c r="AV72" s="140"/>
      <c r="AW72" s="110"/>
      <c r="AX72" s="110"/>
      <c r="AY72" s="110"/>
      <c r="AZ72" s="110"/>
      <c r="BA72" s="110"/>
      <c r="BB72" s="110"/>
      <c r="BC72" s="110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11" t="str">
        <f t="shared" si="11"/>
        <v/>
      </c>
      <c r="BZ72" s="16" t="str">
        <f t="shared" si="12"/>
        <v/>
      </c>
    </row>
    <row r="73" spans="1:78">
      <c r="A73" s="134"/>
      <c r="B73" s="134"/>
      <c r="C73" s="134"/>
      <c r="D73" s="134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6"/>
      <c r="Y73" s="136"/>
      <c r="Z73" s="136"/>
      <c r="AA73" s="17" t="str">
        <f t="shared" si="10"/>
        <v/>
      </c>
      <c r="AB73" s="137"/>
      <c r="AC73" s="137"/>
      <c r="AD73" s="137"/>
      <c r="AE73" s="137"/>
      <c r="AF73" s="137"/>
      <c r="AG73" s="137"/>
      <c r="AH73" s="137"/>
      <c r="AI73" s="141"/>
      <c r="AJ73" s="141"/>
      <c r="AK73" s="141"/>
      <c r="AL73" s="141"/>
      <c r="AM73" s="141"/>
      <c r="AN73" s="142"/>
      <c r="AO73" s="142"/>
      <c r="AP73" s="138" t="str">
        <f t="shared" si="9"/>
        <v/>
      </c>
      <c r="AQ73" s="139"/>
      <c r="AR73" s="139"/>
      <c r="AS73" s="139"/>
      <c r="AT73" s="139"/>
      <c r="AU73" s="139"/>
      <c r="AV73" s="140"/>
      <c r="AW73" s="110"/>
      <c r="AX73" s="110"/>
      <c r="AY73" s="110"/>
      <c r="AZ73" s="110"/>
      <c r="BA73" s="110"/>
      <c r="BB73" s="110"/>
      <c r="BC73" s="110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11" t="str">
        <f t="shared" si="11"/>
        <v/>
      </c>
      <c r="BZ73" s="16" t="str">
        <f t="shared" si="12"/>
        <v/>
      </c>
    </row>
    <row r="74" spans="1:78">
      <c r="A74" s="134"/>
      <c r="B74" s="134"/>
      <c r="C74" s="134"/>
      <c r="D74" s="134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6"/>
      <c r="Y74" s="136"/>
      <c r="Z74" s="136"/>
      <c r="AA74" s="17" t="str">
        <f t="shared" si="10"/>
        <v/>
      </c>
      <c r="AB74" s="137"/>
      <c r="AC74" s="137"/>
      <c r="AD74" s="137"/>
      <c r="AE74" s="137"/>
      <c r="AF74" s="137"/>
      <c r="AG74" s="137"/>
      <c r="AH74" s="137"/>
      <c r="AI74" s="141"/>
      <c r="AJ74" s="141"/>
      <c r="AK74" s="141"/>
      <c r="AL74" s="141"/>
      <c r="AM74" s="141"/>
      <c r="AN74" s="142"/>
      <c r="AO74" s="142"/>
      <c r="AP74" s="138" t="str">
        <f t="shared" si="9"/>
        <v/>
      </c>
      <c r="AQ74" s="139"/>
      <c r="AR74" s="139"/>
      <c r="AS74" s="139"/>
      <c r="AT74" s="139"/>
      <c r="AU74" s="139"/>
      <c r="AV74" s="140"/>
      <c r="AW74" s="110"/>
      <c r="AX74" s="110"/>
      <c r="AY74" s="110"/>
      <c r="AZ74" s="110"/>
      <c r="BA74" s="110"/>
      <c r="BB74" s="110"/>
      <c r="BC74" s="110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11" t="str">
        <f t="shared" si="11"/>
        <v/>
      </c>
      <c r="BZ74" s="16" t="str">
        <f t="shared" si="12"/>
        <v/>
      </c>
    </row>
    <row r="75" spans="1:78">
      <c r="A75" s="134"/>
      <c r="B75" s="134"/>
      <c r="C75" s="134"/>
      <c r="D75" s="13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6"/>
      <c r="Y75" s="136"/>
      <c r="Z75" s="136"/>
      <c r="AA75" s="17" t="str">
        <f t="shared" si="10"/>
        <v/>
      </c>
      <c r="AB75" s="137"/>
      <c r="AC75" s="137"/>
      <c r="AD75" s="137"/>
      <c r="AE75" s="137"/>
      <c r="AF75" s="137"/>
      <c r="AG75" s="137"/>
      <c r="AH75" s="137"/>
      <c r="AI75" s="141"/>
      <c r="AJ75" s="141"/>
      <c r="AK75" s="141"/>
      <c r="AL75" s="141"/>
      <c r="AM75" s="141"/>
      <c r="AN75" s="142"/>
      <c r="AO75" s="142"/>
      <c r="AP75" s="138" t="str">
        <f t="shared" si="9"/>
        <v/>
      </c>
      <c r="AQ75" s="139"/>
      <c r="AR75" s="139"/>
      <c r="AS75" s="139"/>
      <c r="AT75" s="139"/>
      <c r="AU75" s="139"/>
      <c r="AV75" s="140"/>
      <c r="AW75" s="110"/>
      <c r="AX75" s="110"/>
      <c r="AY75" s="110"/>
      <c r="AZ75" s="110"/>
      <c r="BA75" s="110"/>
      <c r="BB75" s="110"/>
      <c r="BC75" s="110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11" t="str">
        <f t="shared" si="11"/>
        <v/>
      </c>
      <c r="BZ75" s="16" t="str">
        <f t="shared" si="12"/>
        <v/>
      </c>
    </row>
    <row r="76" spans="1:78">
      <c r="A76" s="134"/>
      <c r="B76" s="134"/>
      <c r="C76" s="134"/>
      <c r="D76" s="134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6"/>
      <c r="Y76" s="136"/>
      <c r="Z76" s="136"/>
      <c r="AA76" s="17" t="str">
        <f t="shared" si="10"/>
        <v/>
      </c>
      <c r="AB76" s="137"/>
      <c r="AC76" s="137"/>
      <c r="AD76" s="137"/>
      <c r="AE76" s="137"/>
      <c r="AF76" s="137"/>
      <c r="AG76" s="137"/>
      <c r="AH76" s="137"/>
      <c r="AI76" s="141"/>
      <c r="AJ76" s="141"/>
      <c r="AK76" s="141"/>
      <c r="AL76" s="141"/>
      <c r="AM76" s="141"/>
      <c r="AN76" s="142"/>
      <c r="AO76" s="142"/>
      <c r="AP76" s="138" t="str">
        <f t="shared" si="9"/>
        <v/>
      </c>
      <c r="AQ76" s="139"/>
      <c r="AR76" s="139"/>
      <c r="AS76" s="139"/>
      <c r="AT76" s="139"/>
      <c r="AU76" s="139"/>
      <c r="AV76" s="140"/>
      <c r="AW76" s="110"/>
      <c r="AX76" s="110"/>
      <c r="AY76" s="110"/>
      <c r="AZ76" s="110"/>
      <c r="BA76" s="110"/>
      <c r="BB76" s="110"/>
      <c r="BC76" s="110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11" t="str">
        <f t="shared" si="11"/>
        <v/>
      </c>
      <c r="BZ76" s="16" t="str">
        <f t="shared" si="12"/>
        <v/>
      </c>
    </row>
    <row r="77" spans="1:78">
      <c r="A77" s="134"/>
      <c r="B77" s="134"/>
      <c r="C77" s="134"/>
      <c r="D77" s="134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6"/>
      <c r="Y77" s="136"/>
      <c r="Z77" s="136"/>
      <c r="AA77" s="17" t="str">
        <f t="shared" si="10"/>
        <v/>
      </c>
      <c r="AB77" s="137"/>
      <c r="AC77" s="137"/>
      <c r="AD77" s="137"/>
      <c r="AE77" s="137"/>
      <c r="AF77" s="137"/>
      <c r="AG77" s="137"/>
      <c r="AH77" s="137"/>
      <c r="AI77" s="141"/>
      <c r="AJ77" s="141"/>
      <c r="AK77" s="141"/>
      <c r="AL77" s="141"/>
      <c r="AM77" s="141"/>
      <c r="AN77" s="142"/>
      <c r="AO77" s="142"/>
      <c r="AP77" s="138" t="str">
        <f t="shared" si="9"/>
        <v/>
      </c>
      <c r="AQ77" s="139"/>
      <c r="AR77" s="139"/>
      <c r="AS77" s="139"/>
      <c r="AT77" s="139"/>
      <c r="AU77" s="139"/>
      <c r="AV77" s="140"/>
      <c r="AW77" s="110"/>
      <c r="AX77" s="110"/>
      <c r="AY77" s="110"/>
      <c r="AZ77" s="110"/>
      <c r="BA77" s="110"/>
      <c r="BB77" s="110"/>
      <c r="BC77" s="110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11" t="str">
        <f t="shared" si="11"/>
        <v/>
      </c>
      <c r="BZ77" s="16" t="str">
        <f t="shared" si="12"/>
        <v/>
      </c>
    </row>
    <row r="78" spans="1:78">
      <c r="A78" s="134"/>
      <c r="B78" s="134"/>
      <c r="C78" s="134"/>
      <c r="D78" s="134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6"/>
      <c r="Y78" s="136"/>
      <c r="Z78" s="136"/>
      <c r="AA78" s="17" t="str">
        <f t="shared" si="10"/>
        <v/>
      </c>
      <c r="AB78" s="137"/>
      <c r="AC78" s="137"/>
      <c r="AD78" s="137"/>
      <c r="AE78" s="137"/>
      <c r="AF78" s="137"/>
      <c r="AG78" s="137"/>
      <c r="AH78" s="137"/>
      <c r="AI78" s="141"/>
      <c r="AJ78" s="141"/>
      <c r="AK78" s="141"/>
      <c r="AL78" s="141"/>
      <c r="AM78" s="141"/>
      <c r="AN78" s="142"/>
      <c r="AO78" s="142"/>
      <c r="AP78" s="138" t="str">
        <f t="shared" si="9"/>
        <v/>
      </c>
      <c r="AQ78" s="139"/>
      <c r="AR78" s="139"/>
      <c r="AS78" s="139"/>
      <c r="AT78" s="139"/>
      <c r="AU78" s="139"/>
      <c r="AV78" s="140"/>
      <c r="AW78" s="110"/>
      <c r="AX78" s="110"/>
      <c r="AY78" s="110"/>
      <c r="AZ78" s="110"/>
      <c r="BA78" s="110"/>
      <c r="BB78" s="110"/>
      <c r="BC78" s="110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11" t="str">
        <f t="shared" si="11"/>
        <v/>
      </c>
      <c r="BZ78" s="16" t="str">
        <f t="shared" si="12"/>
        <v/>
      </c>
    </row>
    <row r="79" spans="1:78">
      <c r="A79" s="134"/>
      <c r="B79" s="134"/>
      <c r="C79" s="134"/>
      <c r="D79" s="134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6"/>
      <c r="Z79" s="136"/>
      <c r="AA79" s="17" t="str">
        <f t="shared" si="10"/>
        <v/>
      </c>
      <c r="AB79" s="137"/>
      <c r="AC79" s="137"/>
      <c r="AD79" s="137"/>
      <c r="AE79" s="137"/>
      <c r="AF79" s="137"/>
      <c r="AG79" s="137"/>
      <c r="AH79" s="137"/>
      <c r="AI79" s="141"/>
      <c r="AJ79" s="141"/>
      <c r="AK79" s="141"/>
      <c r="AL79" s="141"/>
      <c r="AM79" s="141"/>
      <c r="AN79" s="142"/>
      <c r="AO79" s="142"/>
      <c r="AP79" s="138" t="str">
        <f t="shared" si="9"/>
        <v/>
      </c>
      <c r="AQ79" s="139"/>
      <c r="AR79" s="139"/>
      <c r="AS79" s="139"/>
      <c r="AT79" s="139"/>
      <c r="AU79" s="139"/>
      <c r="AV79" s="140"/>
      <c r="AW79" s="110"/>
      <c r="AX79" s="110"/>
      <c r="AY79" s="110"/>
      <c r="AZ79" s="110"/>
      <c r="BA79" s="110"/>
      <c r="BB79" s="110"/>
      <c r="BC79" s="110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11" t="str">
        <f t="shared" si="11"/>
        <v/>
      </c>
      <c r="BZ79" s="16" t="str">
        <f t="shared" si="12"/>
        <v/>
      </c>
    </row>
    <row r="80" spans="1:78">
      <c r="A80" s="134"/>
      <c r="B80" s="134"/>
      <c r="C80" s="134"/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6"/>
      <c r="Y80" s="136"/>
      <c r="Z80" s="136"/>
      <c r="AA80" s="17" t="str">
        <f t="shared" si="10"/>
        <v/>
      </c>
      <c r="AB80" s="137"/>
      <c r="AC80" s="137"/>
      <c r="AD80" s="137"/>
      <c r="AE80" s="137"/>
      <c r="AF80" s="137"/>
      <c r="AG80" s="137"/>
      <c r="AH80" s="137"/>
      <c r="AI80" s="141"/>
      <c r="AJ80" s="141"/>
      <c r="AK80" s="141"/>
      <c r="AL80" s="141"/>
      <c r="AM80" s="141"/>
      <c r="AN80" s="142"/>
      <c r="AO80" s="142"/>
      <c r="AP80" s="138" t="str">
        <f t="shared" si="9"/>
        <v/>
      </c>
      <c r="AQ80" s="139"/>
      <c r="AR80" s="139"/>
      <c r="AS80" s="139"/>
      <c r="AT80" s="139"/>
      <c r="AU80" s="139"/>
      <c r="AV80" s="140"/>
      <c r="AW80" s="110"/>
      <c r="AX80" s="110"/>
      <c r="AY80" s="110"/>
      <c r="AZ80" s="110"/>
      <c r="BA80" s="110"/>
      <c r="BB80" s="110"/>
      <c r="BC80" s="110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11" t="str">
        <f t="shared" si="11"/>
        <v/>
      </c>
      <c r="BZ80" s="16" t="str">
        <f t="shared" si="12"/>
        <v/>
      </c>
    </row>
    <row r="81" spans="1:78">
      <c r="A81" s="134"/>
      <c r="B81" s="134"/>
      <c r="C81" s="134"/>
      <c r="D81" s="134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6"/>
      <c r="Y81" s="136"/>
      <c r="Z81" s="136"/>
      <c r="AA81" s="17" t="str">
        <f t="shared" si="10"/>
        <v/>
      </c>
      <c r="AB81" s="137"/>
      <c r="AC81" s="137"/>
      <c r="AD81" s="137"/>
      <c r="AE81" s="137"/>
      <c r="AF81" s="137"/>
      <c r="AG81" s="137"/>
      <c r="AH81" s="137"/>
      <c r="AI81" s="141"/>
      <c r="AJ81" s="141"/>
      <c r="AK81" s="141"/>
      <c r="AL81" s="141"/>
      <c r="AM81" s="141"/>
      <c r="AN81" s="142"/>
      <c r="AO81" s="142"/>
      <c r="AP81" s="138" t="str">
        <f t="shared" si="9"/>
        <v/>
      </c>
      <c r="AQ81" s="139"/>
      <c r="AR81" s="139"/>
      <c r="AS81" s="139"/>
      <c r="AT81" s="139"/>
      <c r="AU81" s="139"/>
      <c r="AV81" s="140"/>
      <c r="AW81" s="110"/>
      <c r="AX81" s="110"/>
      <c r="AY81" s="110"/>
      <c r="AZ81" s="110"/>
      <c r="BA81" s="110"/>
      <c r="BB81" s="110"/>
      <c r="BC81" s="110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11" t="str">
        <f t="shared" si="11"/>
        <v/>
      </c>
      <c r="BZ81" s="16" t="str">
        <f t="shared" si="12"/>
        <v/>
      </c>
    </row>
    <row r="82" spans="1:78">
      <c r="A82" s="134"/>
      <c r="B82" s="134"/>
      <c r="C82" s="134"/>
      <c r="D82" s="134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6"/>
      <c r="Y82" s="136"/>
      <c r="Z82" s="136"/>
      <c r="AA82" s="17" t="str">
        <f t="shared" si="10"/>
        <v/>
      </c>
      <c r="AB82" s="137"/>
      <c r="AC82" s="137"/>
      <c r="AD82" s="137"/>
      <c r="AE82" s="137"/>
      <c r="AF82" s="137"/>
      <c r="AG82" s="137"/>
      <c r="AH82" s="137"/>
      <c r="AI82" s="141"/>
      <c r="AJ82" s="141"/>
      <c r="AK82" s="141"/>
      <c r="AL82" s="141"/>
      <c r="AM82" s="141"/>
      <c r="AN82" s="142"/>
      <c r="AO82" s="142"/>
      <c r="AP82" s="138" t="str">
        <f t="shared" si="9"/>
        <v/>
      </c>
      <c r="AQ82" s="139"/>
      <c r="AR82" s="139"/>
      <c r="AS82" s="139"/>
      <c r="AT82" s="139"/>
      <c r="AU82" s="139"/>
      <c r="AV82" s="140"/>
      <c r="AW82" s="110"/>
      <c r="AX82" s="110"/>
      <c r="AY82" s="110"/>
      <c r="AZ82" s="110"/>
      <c r="BA82" s="110"/>
      <c r="BB82" s="110"/>
      <c r="BC82" s="110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11" t="str">
        <f t="shared" si="11"/>
        <v/>
      </c>
      <c r="BZ82" s="16" t="str">
        <f t="shared" si="12"/>
        <v/>
      </c>
    </row>
    <row r="83" spans="1:78">
      <c r="A83" s="134"/>
      <c r="B83" s="134"/>
      <c r="C83" s="134"/>
      <c r="D83" s="134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6"/>
      <c r="Y83" s="136"/>
      <c r="Z83" s="136"/>
      <c r="AA83" s="17" t="str">
        <f t="shared" si="10"/>
        <v/>
      </c>
      <c r="AB83" s="137"/>
      <c r="AC83" s="137"/>
      <c r="AD83" s="137"/>
      <c r="AE83" s="137"/>
      <c r="AF83" s="137"/>
      <c r="AG83" s="137"/>
      <c r="AH83" s="137"/>
      <c r="AI83" s="141"/>
      <c r="AJ83" s="141"/>
      <c r="AK83" s="141"/>
      <c r="AL83" s="141"/>
      <c r="AM83" s="141"/>
      <c r="AN83" s="142"/>
      <c r="AO83" s="142"/>
      <c r="AP83" s="138" t="str">
        <f t="shared" si="9"/>
        <v/>
      </c>
      <c r="AQ83" s="139"/>
      <c r="AR83" s="139"/>
      <c r="AS83" s="139"/>
      <c r="AT83" s="139"/>
      <c r="AU83" s="139"/>
      <c r="AV83" s="140"/>
      <c r="AW83" s="110"/>
      <c r="AX83" s="110"/>
      <c r="AY83" s="110"/>
      <c r="AZ83" s="110"/>
      <c r="BA83" s="110"/>
      <c r="BB83" s="110"/>
      <c r="BC83" s="110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11" t="str">
        <f t="shared" si="11"/>
        <v/>
      </c>
      <c r="BZ83" s="16" t="str">
        <f t="shared" si="12"/>
        <v/>
      </c>
    </row>
    <row r="84" spans="1:78">
      <c r="A84" s="134"/>
      <c r="B84" s="134"/>
      <c r="C84" s="134"/>
      <c r="D84" s="134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6"/>
      <c r="Y84" s="136"/>
      <c r="Z84" s="136"/>
      <c r="AA84" s="17" t="str">
        <f t="shared" si="10"/>
        <v/>
      </c>
      <c r="AB84" s="137"/>
      <c r="AC84" s="137"/>
      <c r="AD84" s="137"/>
      <c r="AE84" s="137"/>
      <c r="AF84" s="137"/>
      <c r="AG84" s="137"/>
      <c r="AH84" s="137"/>
      <c r="AI84" s="141"/>
      <c r="AJ84" s="141"/>
      <c r="AK84" s="141"/>
      <c r="AL84" s="141"/>
      <c r="AM84" s="141"/>
      <c r="AN84" s="142"/>
      <c r="AO84" s="142"/>
      <c r="AP84" s="138" t="str">
        <f t="shared" si="9"/>
        <v/>
      </c>
      <c r="AQ84" s="139"/>
      <c r="AR84" s="139"/>
      <c r="AS84" s="139"/>
      <c r="AT84" s="139"/>
      <c r="AU84" s="139"/>
      <c r="AV84" s="140"/>
      <c r="AW84" s="110"/>
      <c r="AX84" s="110"/>
      <c r="AY84" s="110"/>
      <c r="AZ84" s="110"/>
      <c r="BA84" s="110"/>
      <c r="BB84" s="110"/>
      <c r="BC84" s="110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11" t="str">
        <f t="shared" si="11"/>
        <v/>
      </c>
      <c r="BZ84" s="16" t="str">
        <f t="shared" si="12"/>
        <v/>
      </c>
    </row>
    <row r="85" spans="1:78">
      <c r="A85" s="134"/>
      <c r="B85" s="134"/>
      <c r="C85" s="134"/>
      <c r="D85" s="134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6"/>
      <c r="Y85" s="136"/>
      <c r="Z85" s="136"/>
      <c r="AA85" s="17" t="str">
        <f t="shared" si="10"/>
        <v/>
      </c>
      <c r="AB85" s="137"/>
      <c r="AC85" s="137"/>
      <c r="AD85" s="137"/>
      <c r="AE85" s="137"/>
      <c r="AF85" s="137"/>
      <c r="AG85" s="137"/>
      <c r="AH85" s="137"/>
      <c r="AI85" s="141"/>
      <c r="AJ85" s="141"/>
      <c r="AK85" s="141"/>
      <c r="AL85" s="141"/>
      <c r="AM85" s="141"/>
      <c r="AN85" s="142"/>
      <c r="AO85" s="142"/>
      <c r="AP85" s="138" t="str">
        <f t="shared" si="9"/>
        <v/>
      </c>
      <c r="AQ85" s="139"/>
      <c r="AR85" s="139"/>
      <c r="AS85" s="139"/>
      <c r="AT85" s="139"/>
      <c r="AU85" s="139"/>
      <c r="AV85" s="140"/>
      <c r="AW85" s="110"/>
      <c r="AX85" s="110"/>
      <c r="AY85" s="110"/>
      <c r="AZ85" s="110"/>
      <c r="BA85" s="110"/>
      <c r="BB85" s="110"/>
      <c r="BC85" s="110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11" t="str">
        <f t="shared" si="11"/>
        <v/>
      </c>
      <c r="BZ85" s="16" t="str">
        <f t="shared" si="12"/>
        <v/>
      </c>
    </row>
    <row r="86" spans="1:78">
      <c r="A86" s="134"/>
      <c r="B86" s="134"/>
      <c r="C86" s="134"/>
      <c r="D86" s="134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6"/>
      <c r="Y86" s="136"/>
      <c r="Z86" s="136"/>
      <c r="AA86" s="17" t="str">
        <f t="shared" si="10"/>
        <v/>
      </c>
      <c r="AB86" s="137"/>
      <c r="AC86" s="137"/>
      <c r="AD86" s="137"/>
      <c r="AE86" s="137"/>
      <c r="AF86" s="137"/>
      <c r="AG86" s="137"/>
      <c r="AH86" s="137"/>
      <c r="AI86" s="141"/>
      <c r="AJ86" s="141"/>
      <c r="AK86" s="141"/>
      <c r="AL86" s="141"/>
      <c r="AM86" s="141"/>
      <c r="AN86" s="142"/>
      <c r="AO86" s="142"/>
      <c r="AP86" s="138" t="str">
        <f t="shared" si="9"/>
        <v/>
      </c>
      <c r="AQ86" s="139"/>
      <c r="AR86" s="139"/>
      <c r="AS86" s="139"/>
      <c r="AT86" s="139"/>
      <c r="AU86" s="139"/>
      <c r="AV86" s="140"/>
      <c r="AW86" s="110"/>
      <c r="AX86" s="110"/>
      <c r="AY86" s="110"/>
      <c r="AZ86" s="110"/>
      <c r="BA86" s="110"/>
      <c r="BB86" s="110"/>
      <c r="BC86" s="110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11" t="str">
        <f t="shared" si="11"/>
        <v/>
      </c>
      <c r="BZ86" s="16" t="str">
        <f t="shared" si="12"/>
        <v/>
      </c>
    </row>
    <row r="87" spans="1:78">
      <c r="A87" s="134"/>
      <c r="B87" s="134"/>
      <c r="C87" s="134"/>
      <c r="D87" s="134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6"/>
      <c r="Y87" s="136"/>
      <c r="Z87" s="136"/>
      <c r="AA87" s="17" t="str">
        <f t="shared" si="10"/>
        <v/>
      </c>
      <c r="AB87" s="137"/>
      <c r="AC87" s="137"/>
      <c r="AD87" s="137"/>
      <c r="AE87" s="137"/>
      <c r="AF87" s="137"/>
      <c r="AG87" s="137"/>
      <c r="AH87" s="137"/>
      <c r="AI87" s="141"/>
      <c r="AJ87" s="141"/>
      <c r="AK87" s="141"/>
      <c r="AL87" s="141"/>
      <c r="AM87" s="141"/>
      <c r="AN87" s="142"/>
      <c r="AO87" s="142"/>
      <c r="AP87" s="138" t="str">
        <f t="shared" si="9"/>
        <v/>
      </c>
      <c r="AQ87" s="139"/>
      <c r="AR87" s="139"/>
      <c r="AS87" s="139"/>
      <c r="AT87" s="139"/>
      <c r="AU87" s="139"/>
      <c r="AV87" s="140"/>
      <c r="AW87" s="110"/>
      <c r="AX87" s="110"/>
      <c r="AY87" s="110"/>
      <c r="AZ87" s="110"/>
      <c r="BA87" s="110"/>
      <c r="BB87" s="110"/>
      <c r="BC87" s="110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11" t="str">
        <f t="shared" si="11"/>
        <v/>
      </c>
      <c r="BZ87" s="16" t="str">
        <f t="shared" si="12"/>
        <v/>
      </c>
    </row>
    <row r="88" spans="1:78">
      <c r="A88" s="134"/>
      <c r="B88" s="134"/>
      <c r="C88" s="134"/>
      <c r="D88" s="134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6"/>
      <c r="Y88" s="136"/>
      <c r="Z88" s="136"/>
      <c r="AA88" s="17" t="str">
        <f t="shared" si="10"/>
        <v/>
      </c>
      <c r="AB88" s="137"/>
      <c r="AC88" s="137"/>
      <c r="AD88" s="137"/>
      <c r="AE88" s="137"/>
      <c r="AF88" s="137"/>
      <c r="AG88" s="137"/>
      <c r="AH88" s="137"/>
      <c r="AI88" s="141"/>
      <c r="AJ88" s="141"/>
      <c r="AK88" s="141"/>
      <c r="AL88" s="141"/>
      <c r="AM88" s="141"/>
      <c r="AN88" s="142"/>
      <c r="AO88" s="142"/>
      <c r="AP88" s="138" t="str">
        <f t="shared" si="9"/>
        <v/>
      </c>
      <c r="AQ88" s="139"/>
      <c r="AR88" s="139"/>
      <c r="AS88" s="139"/>
      <c r="AT88" s="139"/>
      <c r="AU88" s="139"/>
      <c r="AV88" s="140"/>
      <c r="AW88" s="110"/>
      <c r="AX88" s="110"/>
      <c r="AY88" s="110"/>
      <c r="AZ88" s="110"/>
      <c r="BA88" s="110"/>
      <c r="BB88" s="110"/>
      <c r="BC88" s="110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11" t="str">
        <f t="shared" si="11"/>
        <v/>
      </c>
      <c r="BZ88" s="16" t="str">
        <f t="shared" si="12"/>
        <v/>
      </c>
    </row>
    <row r="89" spans="1:78">
      <c r="A89" s="134"/>
      <c r="B89" s="134"/>
      <c r="C89" s="134"/>
      <c r="D89" s="134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6"/>
      <c r="Y89" s="136"/>
      <c r="Z89" s="136"/>
      <c r="AA89" s="17" t="str">
        <f t="shared" si="10"/>
        <v/>
      </c>
      <c r="AB89" s="137"/>
      <c r="AC89" s="137"/>
      <c r="AD89" s="137"/>
      <c r="AE89" s="137"/>
      <c r="AF89" s="137"/>
      <c r="AG89" s="137"/>
      <c r="AH89" s="137"/>
      <c r="AI89" s="141"/>
      <c r="AJ89" s="141"/>
      <c r="AK89" s="141"/>
      <c r="AL89" s="141"/>
      <c r="AM89" s="141"/>
      <c r="AN89" s="142"/>
      <c r="AO89" s="142"/>
      <c r="AP89" s="138" t="str">
        <f t="shared" si="9"/>
        <v/>
      </c>
      <c r="AQ89" s="139"/>
      <c r="AR89" s="139"/>
      <c r="AS89" s="139"/>
      <c r="AT89" s="139"/>
      <c r="AU89" s="139"/>
      <c r="AV89" s="140"/>
      <c r="AW89" s="110"/>
      <c r="AX89" s="110"/>
      <c r="AY89" s="110"/>
      <c r="AZ89" s="110"/>
      <c r="BA89" s="110"/>
      <c r="BB89" s="110"/>
      <c r="BC89" s="110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11" t="str">
        <f t="shared" si="11"/>
        <v/>
      </c>
      <c r="BZ89" s="16" t="str">
        <f t="shared" si="12"/>
        <v/>
      </c>
    </row>
    <row r="90" spans="1:78">
      <c r="A90" s="134"/>
      <c r="B90" s="134"/>
      <c r="C90" s="134"/>
      <c r="D90" s="134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6"/>
      <c r="Y90" s="136"/>
      <c r="Z90" s="136"/>
      <c r="AA90" s="17" t="str">
        <f t="shared" si="10"/>
        <v/>
      </c>
      <c r="AB90" s="137"/>
      <c r="AC90" s="137"/>
      <c r="AD90" s="137"/>
      <c r="AE90" s="137"/>
      <c r="AF90" s="137"/>
      <c r="AG90" s="137"/>
      <c r="AH90" s="137"/>
      <c r="AI90" s="141"/>
      <c r="AJ90" s="141"/>
      <c r="AK90" s="141"/>
      <c r="AL90" s="141"/>
      <c r="AM90" s="141"/>
      <c r="AN90" s="142"/>
      <c r="AO90" s="142"/>
      <c r="AP90" s="138" t="str">
        <f t="shared" si="9"/>
        <v/>
      </c>
      <c r="AQ90" s="139"/>
      <c r="AR90" s="139"/>
      <c r="AS90" s="139"/>
      <c r="AT90" s="139"/>
      <c r="AU90" s="139"/>
      <c r="AV90" s="140"/>
      <c r="AW90" s="110"/>
      <c r="AX90" s="110"/>
      <c r="AY90" s="110"/>
      <c r="AZ90" s="110"/>
      <c r="BA90" s="110"/>
      <c r="BB90" s="110"/>
      <c r="BC90" s="110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11" t="str">
        <f t="shared" si="11"/>
        <v/>
      </c>
      <c r="BZ90" s="16" t="str">
        <f t="shared" si="12"/>
        <v/>
      </c>
    </row>
    <row r="91" spans="1:78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143" t="s">
        <v>138</v>
      </c>
      <c r="AJ91" s="143"/>
      <c r="AK91" s="143"/>
      <c r="AL91" s="143"/>
      <c r="AM91" s="143"/>
      <c r="AN91" s="143"/>
      <c r="AO91" s="143"/>
      <c r="AP91" s="144">
        <f>SUM(AP65:AP90)</f>
        <v>0</v>
      </c>
      <c r="AQ91" s="144"/>
      <c r="AR91" s="144"/>
      <c r="AS91" s="144"/>
      <c r="AT91" s="144"/>
      <c r="AU91" s="144"/>
      <c r="AV91" s="144"/>
      <c r="AW91" s="109"/>
      <c r="AX91" s="109"/>
      <c r="AY91" s="109"/>
      <c r="AZ91" s="109"/>
      <c r="BA91" s="109"/>
      <c r="BB91" s="109"/>
      <c r="BC91" s="109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13">
        <f>SUM(BY73:BY90)</f>
        <v>0</v>
      </c>
      <c r="BZ91" s="14">
        <f>AP91+AW91-BY91</f>
        <v>0</v>
      </c>
    </row>
    <row r="92" spans="1:78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67"/>
      <c r="AX92" s="67"/>
      <c r="AY92" s="67"/>
      <c r="AZ92" s="67"/>
      <c r="BA92" s="67"/>
      <c r="BB92" s="67"/>
      <c r="BC92" s="67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</row>
    <row r="93" spans="1:78" ht="27.6" customHeight="1">
      <c r="A93" s="145" t="s">
        <v>19</v>
      </c>
      <c r="B93" s="145"/>
      <c r="C93" s="145" t="s">
        <v>18</v>
      </c>
      <c r="D93" s="145"/>
      <c r="E93" s="145" t="s">
        <v>6</v>
      </c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7" t="s">
        <v>204</v>
      </c>
      <c r="Y93" s="148"/>
      <c r="Z93" s="148"/>
      <c r="AA93" s="149"/>
      <c r="AB93" s="146" t="s">
        <v>139</v>
      </c>
      <c r="AC93" s="146"/>
      <c r="AD93" s="146"/>
      <c r="AE93" s="146"/>
      <c r="AF93" s="146"/>
      <c r="AG93" s="146"/>
      <c r="AH93" s="146"/>
      <c r="AI93" s="145" t="s">
        <v>7</v>
      </c>
      <c r="AJ93" s="145"/>
      <c r="AK93" s="145"/>
      <c r="AL93" s="145"/>
      <c r="AM93" s="145"/>
      <c r="AN93" s="319" t="s">
        <v>197</v>
      </c>
      <c r="AO93" s="319"/>
      <c r="AP93" s="146" t="s">
        <v>140</v>
      </c>
      <c r="AQ93" s="146"/>
      <c r="AR93" s="146"/>
      <c r="AS93" s="146"/>
      <c r="AT93" s="146"/>
      <c r="AU93" s="146"/>
      <c r="AV93" s="146"/>
      <c r="AW93" s="107"/>
      <c r="AX93" s="107"/>
      <c r="AY93" s="107"/>
      <c r="AZ93" s="107"/>
      <c r="BA93" s="107"/>
      <c r="BB93" s="107"/>
      <c r="BC93" s="107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132" t="s">
        <v>4</v>
      </c>
      <c r="BT93" s="132"/>
      <c r="BU93" s="133">
        <v>4</v>
      </c>
      <c r="BV93" s="133"/>
      <c r="BW93" s="55"/>
      <c r="BX93" s="55"/>
      <c r="BY93" s="9" t="s">
        <v>141</v>
      </c>
    </row>
    <row r="94" spans="1:78">
      <c r="A94" s="134"/>
      <c r="B94" s="134"/>
      <c r="C94" s="134"/>
      <c r="D94" s="134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6"/>
      <c r="Y94" s="136"/>
      <c r="Z94" s="136"/>
      <c r="AA94" s="99" t="str">
        <f>IF(X94="","",IF(X94=8,"*",""))</f>
        <v/>
      </c>
      <c r="AB94" s="137"/>
      <c r="AC94" s="137"/>
      <c r="AD94" s="137"/>
      <c r="AE94" s="137"/>
      <c r="AF94" s="137"/>
      <c r="AG94" s="137"/>
      <c r="AH94" s="137"/>
      <c r="AI94" s="141"/>
      <c r="AJ94" s="141"/>
      <c r="AK94" s="141"/>
      <c r="AL94" s="141"/>
      <c r="AM94" s="141"/>
      <c r="AN94" s="142"/>
      <c r="AO94" s="142"/>
      <c r="AP94" s="138" t="str">
        <f t="shared" ref="AP94:AP119" si="13">IF(AI94="","",ROUNDDOWN(AB94*AI94,0))</f>
        <v/>
      </c>
      <c r="AQ94" s="139"/>
      <c r="AR94" s="139"/>
      <c r="AS94" s="139"/>
      <c r="AT94" s="139"/>
      <c r="AU94" s="139"/>
      <c r="AV94" s="140"/>
      <c r="AW94" s="110"/>
      <c r="AX94" s="110"/>
      <c r="AY94" s="110"/>
      <c r="AZ94" s="110"/>
      <c r="BA94" s="110"/>
      <c r="BB94" s="110"/>
      <c r="BC94" s="110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11" t="str">
        <f>IF(E94="","",AP94+AW94)</f>
        <v/>
      </c>
      <c r="BZ94" s="16" t="str">
        <f>IF(BY94="","",AP94+AW94-BY94)</f>
        <v/>
      </c>
    </row>
    <row r="95" spans="1:78">
      <c r="A95" s="134"/>
      <c r="B95" s="134"/>
      <c r="C95" s="134"/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6"/>
      <c r="Y95" s="136"/>
      <c r="Z95" s="136"/>
      <c r="AA95" s="17" t="str">
        <f t="shared" ref="AA95:AA119" si="14">IF(X95="","",IF(X95=8,"*",""))</f>
        <v/>
      </c>
      <c r="AB95" s="137"/>
      <c r="AC95" s="137"/>
      <c r="AD95" s="137"/>
      <c r="AE95" s="137"/>
      <c r="AF95" s="137"/>
      <c r="AG95" s="137"/>
      <c r="AH95" s="137"/>
      <c r="AI95" s="141"/>
      <c r="AJ95" s="141"/>
      <c r="AK95" s="141"/>
      <c r="AL95" s="141"/>
      <c r="AM95" s="141"/>
      <c r="AN95" s="142"/>
      <c r="AO95" s="142"/>
      <c r="AP95" s="138" t="str">
        <f t="shared" si="13"/>
        <v/>
      </c>
      <c r="AQ95" s="139"/>
      <c r="AR95" s="139"/>
      <c r="AS95" s="139"/>
      <c r="AT95" s="139"/>
      <c r="AU95" s="139"/>
      <c r="AV95" s="140"/>
      <c r="AW95" s="110"/>
      <c r="AX95" s="110"/>
      <c r="AY95" s="110"/>
      <c r="AZ95" s="110"/>
      <c r="BA95" s="110"/>
      <c r="BB95" s="110"/>
      <c r="BC95" s="110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11" t="str">
        <f t="shared" ref="BY95:BY119" si="15">IF(E95="","",AP95+AW95)</f>
        <v/>
      </c>
      <c r="BZ95" s="16" t="str">
        <f t="shared" ref="BZ95:BZ119" si="16">IF(BY95="","",AP95+AW95-BY95)</f>
        <v/>
      </c>
    </row>
    <row r="96" spans="1:78">
      <c r="A96" s="134"/>
      <c r="B96" s="134"/>
      <c r="C96" s="134"/>
      <c r="D96" s="134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6"/>
      <c r="Y96" s="136"/>
      <c r="Z96" s="136"/>
      <c r="AA96" s="17" t="str">
        <f t="shared" si="14"/>
        <v/>
      </c>
      <c r="AB96" s="137"/>
      <c r="AC96" s="137"/>
      <c r="AD96" s="137"/>
      <c r="AE96" s="137"/>
      <c r="AF96" s="137"/>
      <c r="AG96" s="137"/>
      <c r="AH96" s="137"/>
      <c r="AI96" s="141"/>
      <c r="AJ96" s="141"/>
      <c r="AK96" s="141"/>
      <c r="AL96" s="141"/>
      <c r="AM96" s="141"/>
      <c r="AN96" s="142"/>
      <c r="AO96" s="142"/>
      <c r="AP96" s="138" t="str">
        <f t="shared" si="13"/>
        <v/>
      </c>
      <c r="AQ96" s="139"/>
      <c r="AR96" s="139"/>
      <c r="AS96" s="139"/>
      <c r="AT96" s="139"/>
      <c r="AU96" s="139"/>
      <c r="AV96" s="140"/>
      <c r="AW96" s="110"/>
      <c r="AX96" s="110"/>
      <c r="AY96" s="110"/>
      <c r="AZ96" s="110"/>
      <c r="BA96" s="110"/>
      <c r="BB96" s="110"/>
      <c r="BC96" s="110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11" t="str">
        <f t="shared" si="15"/>
        <v/>
      </c>
      <c r="BZ96" s="16" t="str">
        <f t="shared" si="16"/>
        <v/>
      </c>
    </row>
    <row r="97" spans="1:78">
      <c r="A97" s="134"/>
      <c r="B97" s="134"/>
      <c r="C97" s="134"/>
      <c r="D97" s="134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6"/>
      <c r="Y97" s="136"/>
      <c r="Z97" s="136"/>
      <c r="AA97" s="17" t="str">
        <f t="shared" si="14"/>
        <v/>
      </c>
      <c r="AB97" s="137"/>
      <c r="AC97" s="137"/>
      <c r="AD97" s="137"/>
      <c r="AE97" s="137"/>
      <c r="AF97" s="137"/>
      <c r="AG97" s="137"/>
      <c r="AH97" s="137"/>
      <c r="AI97" s="141"/>
      <c r="AJ97" s="141"/>
      <c r="AK97" s="141"/>
      <c r="AL97" s="141"/>
      <c r="AM97" s="141"/>
      <c r="AN97" s="142"/>
      <c r="AO97" s="142"/>
      <c r="AP97" s="138" t="str">
        <f t="shared" si="13"/>
        <v/>
      </c>
      <c r="AQ97" s="139"/>
      <c r="AR97" s="139"/>
      <c r="AS97" s="139"/>
      <c r="AT97" s="139"/>
      <c r="AU97" s="139"/>
      <c r="AV97" s="140"/>
      <c r="AW97" s="110"/>
      <c r="AX97" s="110"/>
      <c r="AY97" s="110"/>
      <c r="AZ97" s="110"/>
      <c r="BA97" s="110"/>
      <c r="BB97" s="110"/>
      <c r="BC97" s="110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11" t="str">
        <f t="shared" si="15"/>
        <v/>
      </c>
      <c r="BZ97" s="16" t="str">
        <f t="shared" si="16"/>
        <v/>
      </c>
    </row>
    <row r="98" spans="1:78">
      <c r="A98" s="134"/>
      <c r="B98" s="134"/>
      <c r="C98" s="134"/>
      <c r="D98" s="134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6"/>
      <c r="Y98" s="136"/>
      <c r="Z98" s="136"/>
      <c r="AA98" s="17" t="str">
        <f t="shared" si="14"/>
        <v/>
      </c>
      <c r="AB98" s="137"/>
      <c r="AC98" s="137"/>
      <c r="AD98" s="137"/>
      <c r="AE98" s="137"/>
      <c r="AF98" s="137"/>
      <c r="AG98" s="137"/>
      <c r="AH98" s="137"/>
      <c r="AI98" s="141"/>
      <c r="AJ98" s="141"/>
      <c r="AK98" s="141"/>
      <c r="AL98" s="141"/>
      <c r="AM98" s="141"/>
      <c r="AN98" s="142"/>
      <c r="AO98" s="142"/>
      <c r="AP98" s="138" t="str">
        <f t="shared" si="13"/>
        <v/>
      </c>
      <c r="AQ98" s="139"/>
      <c r="AR98" s="139"/>
      <c r="AS98" s="139"/>
      <c r="AT98" s="139"/>
      <c r="AU98" s="139"/>
      <c r="AV98" s="140"/>
      <c r="AW98" s="110"/>
      <c r="AX98" s="110"/>
      <c r="AY98" s="110"/>
      <c r="AZ98" s="110"/>
      <c r="BA98" s="110"/>
      <c r="BB98" s="110"/>
      <c r="BC98" s="110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11" t="str">
        <f t="shared" si="15"/>
        <v/>
      </c>
      <c r="BZ98" s="16" t="str">
        <f t="shared" si="16"/>
        <v/>
      </c>
    </row>
    <row r="99" spans="1:78">
      <c r="A99" s="134"/>
      <c r="B99" s="134"/>
      <c r="C99" s="134"/>
      <c r="D99" s="134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6"/>
      <c r="Y99" s="136"/>
      <c r="Z99" s="136"/>
      <c r="AA99" s="17" t="str">
        <f t="shared" si="14"/>
        <v/>
      </c>
      <c r="AB99" s="137"/>
      <c r="AC99" s="137"/>
      <c r="AD99" s="137"/>
      <c r="AE99" s="137"/>
      <c r="AF99" s="137"/>
      <c r="AG99" s="137"/>
      <c r="AH99" s="137"/>
      <c r="AI99" s="141"/>
      <c r="AJ99" s="141"/>
      <c r="AK99" s="141"/>
      <c r="AL99" s="141"/>
      <c r="AM99" s="141"/>
      <c r="AN99" s="142"/>
      <c r="AO99" s="142"/>
      <c r="AP99" s="138" t="str">
        <f t="shared" si="13"/>
        <v/>
      </c>
      <c r="AQ99" s="139"/>
      <c r="AR99" s="139"/>
      <c r="AS99" s="139"/>
      <c r="AT99" s="139"/>
      <c r="AU99" s="139"/>
      <c r="AV99" s="140"/>
      <c r="AW99" s="110"/>
      <c r="AX99" s="110"/>
      <c r="AY99" s="110"/>
      <c r="AZ99" s="110"/>
      <c r="BA99" s="110"/>
      <c r="BB99" s="110"/>
      <c r="BC99" s="110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11" t="str">
        <f t="shared" si="15"/>
        <v/>
      </c>
      <c r="BZ99" s="16" t="str">
        <f t="shared" si="16"/>
        <v/>
      </c>
    </row>
    <row r="100" spans="1:78">
      <c r="A100" s="134"/>
      <c r="B100" s="134"/>
      <c r="C100" s="134"/>
      <c r="D100" s="134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6"/>
      <c r="Y100" s="136"/>
      <c r="Z100" s="136"/>
      <c r="AA100" s="17" t="str">
        <f t="shared" si="14"/>
        <v/>
      </c>
      <c r="AB100" s="137"/>
      <c r="AC100" s="137"/>
      <c r="AD100" s="137"/>
      <c r="AE100" s="137"/>
      <c r="AF100" s="137"/>
      <c r="AG100" s="137"/>
      <c r="AH100" s="137"/>
      <c r="AI100" s="141"/>
      <c r="AJ100" s="141"/>
      <c r="AK100" s="141"/>
      <c r="AL100" s="141"/>
      <c r="AM100" s="141"/>
      <c r="AN100" s="142"/>
      <c r="AO100" s="142"/>
      <c r="AP100" s="138" t="str">
        <f t="shared" si="13"/>
        <v/>
      </c>
      <c r="AQ100" s="139"/>
      <c r="AR100" s="139"/>
      <c r="AS100" s="139"/>
      <c r="AT100" s="139"/>
      <c r="AU100" s="139"/>
      <c r="AV100" s="140"/>
      <c r="AW100" s="110"/>
      <c r="AX100" s="110"/>
      <c r="AY100" s="110"/>
      <c r="AZ100" s="110"/>
      <c r="BA100" s="110"/>
      <c r="BB100" s="110"/>
      <c r="BC100" s="110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11" t="str">
        <f t="shared" si="15"/>
        <v/>
      </c>
      <c r="BZ100" s="16" t="str">
        <f t="shared" si="16"/>
        <v/>
      </c>
    </row>
    <row r="101" spans="1:78">
      <c r="A101" s="134"/>
      <c r="B101" s="134"/>
      <c r="C101" s="134"/>
      <c r="D101" s="134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6"/>
      <c r="Y101" s="136"/>
      <c r="Z101" s="136"/>
      <c r="AA101" s="17" t="str">
        <f t="shared" si="14"/>
        <v/>
      </c>
      <c r="AB101" s="137"/>
      <c r="AC101" s="137"/>
      <c r="AD101" s="137"/>
      <c r="AE101" s="137"/>
      <c r="AF101" s="137"/>
      <c r="AG101" s="137"/>
      <c r="AH101" s="137"/>
      <c r="AI101" s="141"/>
      <c r="AJ101" s="141"/>
      <c r="AK101" s="141"/>
      <c r="AL101" s="141"/>
      <c r="AM101" s="141"/>
      <c r="AN101" s="142"/>
      <c r="AO101" s="142"/>
      <c r="AP101" s="138" t="str">
        <f t="shared" si="13"/>
        <v/>
      </c>
      <c r="AQ101" s="139"/>
      <c r="AR101" s="139"/>
      <c r="AS101" s="139"/>
      <c r="AT101" s="139"/>
      <c r="AU101" s="139"/>
      <c r="AV101" s="140"/>
      <c r="AW101" s="110"/>
      <c r="AX101" s="110"/>
      <c r="AY101" s="110"/>
      <c r="AZ101" s="110"/>
      <c r="BA101" s="110"/>
      <c r="BB101" s="110"/>
      <c r="BC101" s="110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11" t="str">
        <f t="shared" si="15"/>
        <v/>
      </c>
      <c r="BZ101" s="16" t="str">
        <f t="shared" si="16"/>
        <v/>
      </c>
    </row>
    <row r="102" spans="1:78">
      <c r="A102" s="134"/>
      <c r="B102" s="134"/>
      <c r="C102" s="134"/>
      <c r="D102" s="134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6"/>
      <c r="Y102" s="136"/>
      <c r="Z102" s="136"/>
      <c r="AA102" s="17" t="str">
        <f t="shared" si="14"/>
        <v/>
      </c>
      <c r="AB102" s="137"/>
      <c r="AC102" s="137"/>
      <c r="AD102" s="137"/>
      <c r="AE102" s="137"/>
      <c r="AF102" s="137"/>
      <c r="AG102" s="137"/>
      <c r="AH102" s="137"/>
      <c r="AI102" s="141"/>
      <c r="AJ102" s="141"/>
      <c r="AK102" s="141"/>
      <c r="AL102" s="141"/>
      <c r="AM102" s="141"/>
      <c r="AN102" s="142"/>
      <c r="AO102" s="142"/>
      <c r="AP102" s="138" t="str">
        <f t="shared" si="13"/>
        <v/>
      </c>
      <c r="AQ102" s="139"/>
      <c r="AR102" s="139"/>
      <c r="AS102" s="139"/>
      <c r="AT102" s="139"/>
      <c r="AU102" s="139"/>
      <c r="AV102" s="140"/>
      <c r="AW102" s="110"/>
      <c r="AX102" s="110"/>
      <c r="AY102" s="110"/>
      <c r="AZ102" s="110"/>
      <c r="BA102" s="110"/>
      <c r="BB102" s="110"/>
      <c r="BC102" s="110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11" t="str">
        <f t="shared" si="15"/>
        <v/>
      </c>
      <c r="BZ102" s="16" t="str">
        <f t="shared" si="16"/>
        <v/>
      </c>
    </row>
    <row r="103" spans="1:78">
      <c r="A103" s="134"/>
      <c r="B103" s="134"/>
      <c r="C103" s="134"/>
      <c r="D103" s="134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6"/>
      <c r="Y103" s="136"/>
      <c r="Z103" s="136"/>
      <c r="AA103" s="17" t="str">
        <f t="shared" si="14"/>
        <v/>
      </c>
      <c r="AB103" s="137"/>
      <c r="AC103" s="137"/>
      <c r="AD103" s="137"/>
      <c r="AE103" s="137"/>
      <c r="AF103" s="137"/>
      <c r="AG103" s="137"/>
      <c r="AH103" s="137"/>
      <c r="AI103" s="141"/>
      <c r="AJ103" s="141"/>
      <c r="AK103" s="141"/>
      <c r="AL103" s="141"/>
      <c r="AM103" s="141"/>
      <c r="AN103" s="142"/>
      <c r="AO103" s="142"/>
      <c r="AP103" s="138" t="str">
        <f t="shared" si="13"/>
        <v/>
      </c>
      <c r="AQ103" s="139"/>
      <c r="AR103" s="139"/>
      <c r="AS103" s="139"/>
      <c r="AT103" s="139"/>
      <c r="AU103" s="139"/>
      <c r="AV103" s="140"/>
      <c r="AW103" s="110"/>
      <c r="AX103" s="110"/>
      <c r="AY103" s="110"/>
      <c r="AZ103" s="110"/>
      <c r="BA103" s="110"/>
      <c r="BB103" s="110"/>
      <c r="BC103" s="110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11" t="str">
        <f t="shared" si="15"/>
        <v/>
      </c>
      <c r="BZ103" s="16" t="str">
        <f t="shared" si="16"/>
        <v/>
      </c>
    </row>
    <row r="104" spans="1:78">
      <c r="A104" s="134"/>
      <c r="B104" s="134"/>
      <c r="C104" s="134"/>
      <c r="D104" s="134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6"/>
      <c r="Y104" s="136"/>
      <c r="Z104" s="136"/>
      <c r="AA104" s="17" t="str">
        <f t="shared" si="14"/>
        <v/>
      </c>
      <c r="AB104" s="137"/>
      <c r="AC104" s="137"/>
      <c r="AD104" s="137"/>
      <c r="AE104" s="137"/>
      <c r="AF104" s="137"/>
      <c r="AG104" s="137"/>
      <c r="AH104" s="137"/>
      <c r="AI104" s="141"/>
      <c r="AJ104" s="141"/>
      <c r="AK104" s="141"/>
      <c r="AL104" s="141"/>
      <c r="AM104" s="141"/>
      <c r="AN104" s="142"/>
      <c r="AO104" s="142"/>
      <c r="AP104" s="138" t="str">
        <f t="shared" si="13"/>
        <v/>
      </c>
      <c r="AQ104" s="139"/>
      <c r="AR104" s="139"/>
      <c r="AS104" s="139"/>
      <c r="AT104" s="139"/>
      <c r="AU104" s="139"/>
      <c r="AV104" s="140"/>
      <c r="AW104" s="110"/>
      <c r="AX104" s="110"/>
      <c r="AY104" s="110"/>
      <c r="AZ104" s="110"/>
      <c r="BA104" s="110"/>
      <c r="BB104" s="110"/>
      <c r="BC104" s="110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11" t="str">
        <f t="shared" si="15"/>
        <v/>
      </c>
      <c r="BZ104" s="16" t="str">
        <f t="shared" si="16"/>
        <v/>
      </c>
    </row>
    <row r="105" spans="1:78">
      <c r="A105" s="134"/>
      <c r="B105" s="134"/>
      <c r="C105" s="134"/>
      <c r="D105" s="134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6"/>
      <c r="Y105" s="136"/>
      <c r="Z105" s="136"/>
      <c r="AA105" s="17" t="str">
        <f t="shared" si="14"/>
        <v/>
      </c>
      <c r="AB105" s="137"/>
      <c r="AC105" s="137"/>
      <c r="AD105" s="137"/>
      <c r="AE105" s="137"/>
      <c r="AF105" s="137"/>
      <c r="AG105" s="137"/>
      <c r="AH105" s="137"/>
      <c r="AI105" s="141"/>
      <c r="AJ105" s="141"/>
      <c r="AK105" s="141"/>
      <c r="AL105" s="141"/>
      <c r="AM105" s="141"/>
      <c r="AN105" s="142"/>
      <c r="AO105" s="142"/>
      <c r="AP105" s="138" t="str">
        <f t="shared" si="13"/>
        <v/>
      </c>
      <c r="AQ105" s="139"/>
      <c r="AR105" s="139"/>
      <c r="AS105" s="139"/>
      <c r="AT105" s="139"/>
      <c r="AU105" s="139"/>
      <c r="AV105" s="140"/>
      <c r="AW105" s="110"/>
      <c r="AX105" s="110"/>
      <c r="AY105" s="110"/>
      <c r="AZ105" s="110"/>
      <c r="BA105" s="110"/>
      <c r="BB105" s="110"/>
      <c r="BC105" s="110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11" t="str">
        <f t="shared" si="15"/>
        <v/>
      </c>
      <c r="BZ105" s="16" t="str">
        <f t="shared" si="16"/>
        <v/>
      </c>
    </row>
    <row r="106" spans="1:78">
      <c r="A106" s="134"/>
      <c r="B106" s="134"/>
      <c r="C106" s="134"/>
      <c r="D106" s="134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6"/>
      <c r="Y106" s="136"/>
      <c r="Z106" s="136"/>
      <c r="AA106" s="17" t="str">
        <f t="shared" si="14"/>
        <v/>
      </c>
      <c r="AB106" s="137"/>
      <c r="AC106" s="137"/>
      <c r="AD106" s="137"/>
      <c r="AE106" s="137"/>
      <c r="AF106" s="137"/>
      <c r="AG106" s="137"/>
      <c r="AH106" s="137"/>
      <c r="AI106" s="141"/>
      <c r="AJ106" s="141"/>
      <c r="AK106" s="141"/>
      <c r="AL106" s="141"/>
      <c r="AM106" s="141"/>
      <c r="AN106" s="142"/>
      <c r="AO106" s="142"/>
      <c r="AP106" s="138" t="str">
        <f t="shared" si="13"/>
        <v/>
      </c>
      <c r="AQ106" s="139"/>
      <c r="AR106" s="139"/>
      <c r="AS106" s="139"/>
      <c r="AT106" s="139"/>
      <c r="AU106" s="139"/>
      <c r="AV106" s="140"/>
      <c r="AW106" s="110"/>
      <c r="AX106" s="110"/>
      <c r="AY106" s="110"/>
      <c r="AZ106" s="110"/>
      <c r="BA106" s="110"/>
      <c r="BB106" s="110"/>
      <c r="BC106" s="110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11" t="str">
        <f t="shared" si="15"/>
        <v/>
      </c>
      <c r="BZ106" s="16" t="str">
        <f t="shared" si="16"/>
        <v/>
      </c>
    </row>
    <row r="107" spans="1:78">
      <c r="A107" s="134"/>
      <c r="B107" s="134"/>
      <c r="C107" s="134"/>
      <c r="D107" s="134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6"/>
      <c r="Y107" s="136"/>
      <c r="Z107" s="136"/>
      <c r="AA107" s="17" t="str">
        <f t="shared" si="14"/>
        <v/>
      </c>
      <c r="AB107" s="137"/>
      <c r="AC107" s="137"/>
      <c r="AD107" s="137"/>
      <c r="AE107" s="137"/>
      <c r="AF107" s="137"/>
      <c r="AG107" s="137"/>
      <c r="AH107" s="137"/>
      <c r="AI107" s="141"/>
      <c r="AJ107" s="141"/>
      <c r="AK107" s="141"/>
      <c r="AL107" s="141"/>
      <c r="AM107" s="141"/>
      <c r="AN107" s="142"/>
      <c r="AO107" s="142"/>
      <c r="AP107" s="138" t="str">
        <f t="shared" si="13"/>
        <v/>
      </c>
      <c r="AQ107" s="139"/>
      <c r="AR107" s="139"/>
      <c r="AS107" s="139"/>
      <c r="AT107" s="139"/>
      <c r="AU107" s="139"/>
      <c r="AV107" s="140"/>
      <c r="AW107" s="110"/>
      <c r="AX107" s="110"/>
      <c r="AY107" s="110"/>
      <c r="AZ107" s="110"/>
      <c r="BA107" s="110"/>
      <c r="BB107" s="110"/>
      <c r="BC107" s="110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11" t="str">
        <f t="shared" si="15"/>
        <v/>
      </c>
      <c r="BZ107" s="16" t="str">
        <f t="shared" si="16"/>
        <v/>
      </c>
    </row>
    <row r="108" spans="1:78">
      <c r="A108" s="134"/>
      <c r="B108" s="134"/>
      <c r="C108" s="134"/>
      <c r="D108" s="134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6"/>
      <c r="Y108" s="136"/>
      <c r="Z108" s="136"/>
      <c r="AA108" s="17" t="str">
        <f t="shared" si="14"/>
        <v/>
      </c>
      <c r="AB108" s="137"/>
      <c r="AC108" s="137"/>
      <c r="AD108" s="137"/>
      <c r="AE108" s="137"/>
      <c r="AF108" s="137"/>
      <c r="AG108" s="137"/>
      <c r="AH108" s="137"/>
      <c r="AI108" s="141"/>
      <c r="AJ108" s="141"/>
      <c r="AK108" s="141"/>
      <c r="AL108" s="141"/>
      <c r="AM108" s="141"/>
      <c r="AN108" s="142"/>
      <c r="AO108" s="142"/>
      <c r="AP108" s="138" t="str">
        <f t="shared" si="13"/>
        <v/>
      </c>
      <c r="AQ108" s="139"/>
      <c r="AR108" s="139"/>
      <c r="AS108" s="139"/>
      <c r="AT108" s="139"/>
      <c r="AU108" s="139"/>
      <c r="AV108" s="140"/>
      <c r="AW108" s="110"/>
      <c r="AX108" s="110"/>
      <c r="AY108" s="110"/>
      <c r="AZ108" s="110"/>
      <c r="BA108" s="110"/>
      <c r="BB108" s="110"/>
      <c r="BC108" s="110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11" t="str">
        <f t="shared" si="15"/>
        <v/>
      </c>
      <c r="BZ108" s="16" t="str">
        <f t="shared" si="16"/>
        <v/>
      </c>
    </row>
    <row r="109" spans="1:78">
      <c r="A109" s="134"/>
      <c r="B109" s="134"/>
      <c r="C109" s="134"/>
      <c r="D109" s="134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6"/>
      <c r="Y109" s="136"/>
      <c r="Z109" s="136"/>
      <c r="AA109" s="17" t="str">
        <f t="shared" si="14"/>
        <v/>
      </c>
      <c r="AB109" s="137"/>
      <c r="AC109" s="137"/>
      <c r="AD109" s="137"/>
      <c r="AE109" s="137"/>
      <c r="AF109" s="137"/>
      <c r="AG109" s="137"/>
      <c r="AH109" s="137"/>
      <c r="AI109" s="141"/>
      <c r="AJ109" s="141"/>
      <c r="AK109" s="141"/>
      <c r="AL109" s="141"/>
      <c r="AM109" s="141"/>
      <c r="AN109" s="142"/>
      <c r="AO109" s="142"/>
      <c r="AP109" s="138" t="str">
        <f t="shared" si="13"/>
        <v/>
      </c>
      <c r="AQ109" s="139"/>
      <c r="AR109" s="139"/>
      <c r="AS109" s="139"/>
      <c r="AT109" s="139"/>
      <c r="AU109" s="139"/>
      <c r="AV109" s="140"/>
      <c r="AW109" s="110"/>
      <c r="AX109" s="110"/>
      <c r="AY109" s="110"/>
      <c r="AZ109" s="110"/>
      <c r="BA109" s="110"/>
      <c r="BB109" s="110"/>
      <c r="BC109" s="110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11" t="str">
        <f t="shared" si="15"/>
        <v/>
      </c>
      <c r="BZ109" s="16" t="str">
        <f t="shared" si="16"/>
        <v/>
      </c>
    </row>
    <row r="110" spans="1:78">
      <c r="A110" s="134"/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6"/>
      <c r="Y110" s="136"/>
      <c r="Z110" s="136"/>
      <c r="AA110" s="17" t="str">
        <f t="shared" si="14"/>
        <v/>
      </c>
      <c r="AB110" s="137"/>
      <c r="AC110" s="137"/>
      <c r="AD110" s="137"/>
      <c r="AE110" s="137"/>
      <c r="AF110" s="137"/>
      <c r="AG110" s="137"/>
      <c r="AH110" s="137"/>
      <c r="AI110" s="141"/>
      <c r="AJ110" s="141"/>
      <c r="AK110" s="141"/>
      <c r="AL110" s="141"/>
      <c r="AM110" s="141"/>
      <c r="AN110" s="142"/>
      <c r="AO110" s="142"/>
      <c r="AP110" s="138" t="str">
        <f t="shared" si="13"/>
        <v/>
      </c>
      <c r="AQ110" s="139"/>
      <c r="AR110" s="139"/>
      <c r="AS110" s="139"/>
      <c r="AT110" s="139"/>
      <c r="AU110" s="139"/>
      <c r="AV110" s="140"/>
      <c r="AW110" s="110"/>
      <c r="AX110" s="110"/>
      <c r="AY110" s="110"/>
      <c r="AZ110" s="110"/>
      <c r="BA110" s="110"/>
      <c r="BB110" s="110"/>
      <c r="BC110" s="110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11" t="str">
        <f t="shared" si="15"/>
        <v/>
      </c>
      <c r="BZ110" s="16" t="str">
        <f t="shared" si="16"/>
        <v/>
      </c>
    </row>
    <row r="111" spans="1:78">
      <c r="A111" s="134"/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6"/>
      <c r="Y111" s="136"/>
      <c r="Z111" s="136"/>
      <c r="AA111" s="17" t="str">
        <f t="shared" si="14"/>
        <v/>
      </c>
      <c r="AB111" s="137"/>
      <c r="AC111" s="137"/>
      <c r="AD111" s="137"/>
      <c r="AE111" s="137"/>
      <c r="AF111" s="137"/>
      <c r="AG111" s="137"/>
      <c r="AH111" s="137"/>
      <c r="AI111" s="141"/>
      <c r="AJ111" s="141"/>
      <c r="AK111" s="141"/>
      <c r="AL111" s="141"/>
      <c r="AM111" s="141"/>
      <c r="AN111" s="142"/>
      <c r="AO111" s="142"/>
      <c r="AP111" s="138" t="str">
        <f t="shared" si="13"/>
        <v/>
      </c>
      <c r="AQ111" s="139"/>
      <c r="AR111" s="139"/>
      <c r="AS111" s="139"/>
      <c r="AT111" s="139"/>
      <c r="AU111" s="139"/>
      <c r="AV111" s="140"/>
      <c r="AW111" s="110"/>
      <c r="AX111" s="110"/>
      <c r="AY111" s="110"/>
      <c r="AZ111" s="110"/>
      <c r="BA111" s="110"/>
      <c r="BB111" s="110"/>
      <c r="BC111" s="110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11" t="str">
        <f t="shared" si="15"/>
        <v/>
      </c>
      <c r="BZ111" s="16" t="str">
        <f t="shared" si="16"/>
        <v/>
      </c>
    </row>
    <row r="112" spans="1:78">
      <c r="A112" s="134"/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6"/>
      <c r="Y112" s="136"/>
      <c r="Z112" s="136"/>
      <c r="AA112" s="17" t="str">
        <f t="shared" si="14"/>
        <v/>
      </c>
      <c r="AB112" s="137"/>
      <c r="AC112" s="137"/>
      <c r="AD112" s="137"/>
      <c r="AE112" s="137"/>
      <c r="AF112" s="137"/>
      <c r="AG112" s="137"/>
      <c r="AH112" s="137"/>
      <c r="AI112" s="141"/>
      <c r="AJ112" s="141"/>
      <c r="AK112" s="141"/>
      <c r="AL112" s="141"/>
      <c r="AM112" s="141"/>
      <c r="AN112" s="142"/>
      <c r="AO112" s="142"/>
      <c r="AP112" s="138" t="str">
        <f t="shared" si="13"/>
        <v/>
      </c>
      <c r="AQ112" s="139"/>
      <c r="AR112" s="139"/>
      <c r="AS112" s="139"/>
      <c r="AT112" s="139"/>
      <c r="AU112" s="139"/>
      <c r="AV112" s="140"/>
      <c r="AW112" s="110"/>
      <c r="AX112" s="110"/>
      <c r="AY112" s="110"/>
      <c r="AZ112" s="110"/>
      <c r="BA112" s="110"/>
      <c r="BB112" s="110"/>
      <c r="BC112" s="110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11" t="str">
        <f t="shared" si="15"/>
        <v/>
      </c>
      <c r="BZ112" s="16" t="str">
        <f t="shared" si="16"/>
        <v/>
      </c>
    </row>
    <row r="113" spans="1:78">
      <c r="A113" s="134"/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6"/>
      <c r="Y113" s="136"/>
      <c r="Z113" s="136"/>
      <c r="AA113" s="17" t="str">
        <f t="shared" si="14"/>
        <v/>
      </c>
      <c r="AB113" s="137"/>
      <c r="AC113" s="137"/>
      <c r="AD113" s="137"/>
      <c r="AE113" s="137"/>
      <c r="AF113" s="137"/>
      <c r="AG113" s="137"/>
      <c r="AH113" s="137"/>
      <c r="AI113" s="141"/>
      <c r="AJ113" s="141"/>
      <c r="AK113" s="141"/>
      <c r="AL113" s="141"/>
      <c r="AM113" s="141"/>
      <c r="AN113" s="142"/>
      <c r="AO113" s="142"/>
      <c r="AP113" s="138" t="str">
        <f t="shared" si="13"/>
        <v/>
      </c>
      <c r="AQ113" s="139"/>
      <c r="AR113" s="139"/>
      <c r="AS113" s="139"/>
      <c r="AT113" s="139"/>
      <c r="AU113" s="139"/>
      <c r="AV113" s="140"/>
      <c r="AW113" s="110"/>
      <c r="AX113" s="110"/>
      <c r="AY113" s="110"/>
      <c r="AZ113" s="110"/>
      <c r="BA113" s="110"/>
      <c r="BB113" s="110"/>
      <c r="BC113" s="110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11" t="str">
        <f t="shared" si="15"/>
        <v/>
      </c>
      <c r="BZ113" s="16" t="str">
        <f t="shared" si="16"/>
        <v/>
      </c>
    </row>
    <row r="114" spans="1:78">
      <c r="A114" s="134"/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6"/>
      <c r="Y114" s="136"/>
      <c r="Z114" s="136"/>
      <c r="AA114" s="17" t="str">
        <f t="shared" si="14"/>
        <v/>
      </c>
      <c r="AB114" s="137"/>
      <c r="AC114" s="137"/>
      <c r="AD114" s="137"/>
      <c r="AE114" s="137"/>
      <c r="AF114" s="137"/>
      <c r="AG114" s="137"/>
      <c r="AH114" s="137"/>
      <c r="AI114" s="141"/>
      <c r="AJ114" s="141"/>
      <c r="AK114" s="141"/>
      <c r="AL114" s="141"/>
      <c r="AM114" s="141"/>
      <c r="AN114" s="142"/>
      <c r="AO114" s="142"/>
      <c r="AP114" s="138" t="str">
        <f t="shared" si="13"/>
        <v/>
      </c>
      <c r="AQ114" s="139"/>
      <c r="AR114" s="139"/>
      <c r="AS114" s="139"/>
      <c r="AT114" s="139"/>
      <c r="AU114" s="139"/>
      <c r="AV114" s="140"/>
      <c r="AW114" s="110"/>
      <c r="AX114" s="110"/>
      <c r="AY114" s="110"/>
      <c r="AZ114" s="110"/>
      <c r="BA114" s="110"/>
      <c r="BB114" s="110"/>
      <c r="BC114" s="110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11" t="str">
        <f t="shared" si="15"/>
        <v/>
      </c>
      <c r="BZ114" s="16" t="str">
        <f t="shared" si="16"/>
        <v/>
      </c>
    </row>
    <row r="115" spans="1:78">
      <c r="A115" s="134"/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6"/>
      <c r="Y115" s="136"/>
      <c r="Z115" s="136"/>
      <c r="AA115" s="17" t="str">
        <f t="shared" si="14"/>
        <v/>
      </c>
      <c r="AB115" s="137"/>
      <c r="AC115" s="137"/>
      <c r="AD115" s="137"/>
      <c r="AE115" s="137"/>
      <c r="AF115" s="137"/>
      <c r="AG115" s="137"/>
      <c r="AH115" s="137"/>
      <c r="AI115" s="141"/>
      <c r="AJ115" s="141"/>
      <c r="AK115" s="141"/>
      <c r="AL115" s="141"/>
      <c r="AM115" s="141"/>
      <c r="AN115" s="142"/>
      <c r="AO115" s="142"/>
      <c r="AP115" s="138" t="str">
        <f t="shared" si="13"/>
        <v/>
      </c>
      <c r="AQ115" s="139"/>
      <c r="AR115" s="139"/>
      <c r="AS115" s="139"/>
      <c r="AT115" s="139"/>
      <c r="AU115" s="139"/>
      <c r="AV115" s="140"/>
      <c r="AW115" s="110"/>
      <c r="AX115" s="110"/>
      <c r="AY115" s="110"/>
      <c r="AZ115" s="110"/>
      <c r="BA115" s="110"/>
      <c r="BB115" s="110"/>
      <c r="BC115" s="110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11" t="str">
        <f t="shared" si="15"/>
        <v/>
      </c>
      <c r="BZ115" s="16" t="str">
        <f t="shared" si="16"/>
        <v/>
      </c>
    </row>
    <row r="116" spans="1:78">
      <c r="A116" s="134"/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6"/>
      <c r="Y116" s="136"/>
      <c r="Z116" s="136"/>
      <c r="AA116" s="17" t="str">
        <f t="shared" si="14"/>
        <v/>
      </c>
      <c r="AB116" s="137"/>
      <c r="AC116" s="137"/>
      <c r="AD116" s="137"/>
      <c r="AE116" s="137"/>
      <c r="AF116" s="137"/>
      <c r="AG116" s="137"/>
      <c r="AH116" s="137"/>
      <c r="AI116" s="141"/>
      <c r="AJ116" s="141"/>
      <c r="AK116" s="141"/>
      <c r="AL116" s="141"/>
      <c r="AM116" s="141"/>
      <c r="AN116" s="142"/>
      <c r="AO116" s="142"/>
      <c r="AP116" s="138" t="str">
        <f t="shared" si="13"/>
        <v/>
      </c>
      <c r="AQ116" s="139"/>
      <c r="AR116" s="139"/>
      <c r="AS116" s="139"/>
      <c r="AT116" s="139"/>
      <c r="AU116" s="139"/>
      <c r="AV116" s="140"/>
      <c r="AW116" s="110"/>
      <c r="AX116" s="110"/>
      <c r="AY116" s="110"/>
      <c r="AZ116" s="110"/>
      <c r="BA116" s="110"/>
      <c r="BB116" s="110"/>
      <c r="BC116" s="110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11" t="str">
        <f t="shared" si="15"/>
        <v/>
      </c>
      <c r="BZ116" s="16" t="str">
        <f t="shared" si="16"/>
        <v/>
      </c>
    </row>
    <row r="117" spans="1:78">
      <c r="A117" s="134"/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6"/>
      <c r="Y117" s="136"/>
      <c r="Z117" s="136"/>
      <c r="AA117" s="17" t="str">
        <f t="shared" si="14"/>
        <v/>
      </c>
      <c r="AB117" s="137"/>
      <c r="AC117" s="137"/>
      <c r="AD117" s="137"/>
      <c r="AE117" s="137"/>
      <c r="AF117" s="137"/>
      <c r="AG117" s="137"/>
      <c r="AH117" s="137"/>
      <c r="AI117" s="141"/>
      <c r="AJ117" s="141"/>
      <c r="AK117" s="141"/>
      <c r="AL117" s="141"/>
      <c r="AM117" s="141"/>
      <c r="AN117" s="142"/>
      <c r="AO117" s="142"/>
      <c r="AP117" s="138" t="str">
        <f t="shared" si="13"/>
        <v/>
      </c>
      <c r="AQ117" s="139"/>
      <c r="AR117" s="139"/>
      <c r="AS117" s="139"/>
      <c r="AT117" s="139"/>
      <c r="AU117" s="139"/>
      <c r="AV117" s="140"/>
      <c r="AW117" s="110"/>
      <c r="AX117" s="110"/>
      <c r="AY117" s="110"/>
      <c r="AZ117" s="110"/>
      <c r="BA117" s="110"/>
      <c r="BB117" s="110"/>
      <c r="BC117" s="110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11" t="str">
        <f t="shared" si="15"/>
        <v/>
      </c>
      <c r="BZ117" s="16" t="str">
        <f t="shared" si="16"/>
        <v/>
      </c>
    </row>
    <row r="118" spans="1:78">
      <c r="A118" s="134"/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6"/>
      <c r="Y118" s="136"/>
      <c r="Z118" s="136"/>
      <c r="AA118" s="17" t="str">
        <f t="shared" si="14"/>
        <v/>
      </c>
      <c r="AB118" s="137"/>
      <c r="AC118" s="137"/>
      <c r="AD118" s="137"/>
      <c r="AE118" s="137"/>
      <c r="AF118" s="137"/>
      <c r="AG118" s="137"/>
      <c r="AH118" s="137"/>
      <c r="AI118" s="141"/>
      <c r="AJ118" s="141"/>
      <c r="AK118" s="141"/>
      <c r="AL118" s="141"/>
      <c r="AM118" s="141"/>
      <c r="AN118" s="142"/>
      <c r="AO118" s="142"/>
      <c r="AP118" s="138" t="str">
        <f t="shared" si="13"/>
        <v/>
      </c>
      <c r="AQ118" s="139"/>
      <c r="AR118" s="139"/>
      <c r="AS118" s="139"/>
      <c r="AT118" s="139"/>
      <c r="AU118" s="139"/>
      <c r="AV118" s="140"/>
      <c r="AW118" s="110"/>
      <c r="AX118" s="110"/>
      <c r="AY118" s="110"/>
      <c r="AZ118" s="110"/>
      <c r="BA118" s="110"/>
      <c r="BB118" s="110"/>
      <c r="BC118" s="110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11" t="str">
        <f t="shared" si="15"/>
        <v/>
      </c>
      <c r="BZ118" s="16" t="str">
        <f t="shared" si="16"/>
        <v/>
      </c>
    </row>
    <row r="119" spans="1:78">
      <c r="A119" s="134"/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6"/>
      <c r="Y119" s="136"/>
      <c r="Z119" s="136"/>
      <c r="AA119" s="17" t="str">
        <f t="shared" si="14"/>
        <v/>
      </c>
      <c r="AB119" s="137"/>
      <c r="AC119" s="137"/>
      <c r="AD119" s="137"/>
      <c r="AE119" s="137"/>
      <c r="AF119" s="137"/>
      <c r="AG119" s="137"/>
      <c r="AH119" s="137"/>
      <c r="AI119" s="141"/>
      <c r="AJ119" s="141"/>
      <c r="AK119" s="141"/>
      <c r="AL119" s="141"/>
      <c r="AM119" s="141"/>
      <c r="AN119" s="142"/>
      <c r="AO119" s="142"/>
      <c r="AP119" s="138" t="str">
        <f t="shared" si="13"/>
        <v/>
      </c>
      <c r="AQ119" s="139"/>
      <c r="AR119" s="139"/>
      <c r="AS119" s="139"/>
      <c r="AT119" s="139"/>
      <c r="AU119" s="139"/>
      <c r="AV119" s="140"/>
      <c r="AW119" s="110"/>
      <c r="AX119" s="110"/>
      <c r="AY119" s="110"/>
      <c r="AZ119" s="110"/>
      <c r="BA119" s="110"/>
      <c r="BB119" s="110"/>
      <c r="BC119" s="110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11" t="str">
        <f t="shared" si="15"/>
        <v/>
      </c>
      <c r="BZ119" s="16" t="str">
        <f t="shared" si="16"/>
        <v/>
      </c>
    </row>
    <row r="120" spans="1:78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143" t="s">
        <v>138</v>
      </c>
      <c r="AJ120" s="143"/>
      <c r="AK120" s="143"/>
      <c r="AL120" s="143"/>
      <c r="AM120" s="143"/>
      <c r="AN120" s="143"/>
      <c r="AO120" s="143"/>
      <c r="AP120" s="144">
        <f>SUM(AP94:AP119)</f>
        <v>0</v>
      </c>
      <c r="AQ120" s="144"/>
      <c r="AR120" s="144"/>
      <c r="AS120" s="144"/>
      <c r="AT120" s="144"/>
      <c r="AU120" s="144"/>
      <c r="AV120" s="144"/>
      <c r="AW120" s="109"/>
      <c r="AX120" s="109"/>
      <c r="AY120" s="109"/>
      <c r="AZ120" s="109"/>
      <c r="BA120" s="109"/>
      <c r="BB120" s="109"/>
      <c r="BC120" s="109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13">
        <f>SUM(BY102:BY119)</f>
        <v>0</v>
      </c>
      <c r="BZ120" s="14">
        <f>AP120+AW120-BY120</f>
        <v>0</v>
      </c>
    </row>
    <row r="121" spans="1:78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67"/>
      <c r="AX121" s="67"/>
      <c r="AY121" s="67"/>
      <c r="AZ121" s="67"/>
      <c r="BA121" s="67"/>
      <c r="BB121" s="67"/>
      <c r="BC121" s="67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</row>
    <row r="122" spans="1:78" ht="27.6" customHeight="1">
      <c r="A122" s="145" t="s">
        <v>19</v>
      </c>
      <c r="B122" s="145"/>
      <c r="C122" s="145" t="s">
        <v>18</v>
      </c>
      <c r="D122" s="145"/>
      <c r="E122" s="145" t="s">
        <v>6</v>
      </c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7" t="s">
        <v>204</v>
      </c>
      <c r="Y122" s="148"/>
      <c r="Z122" s="148"/>
      <c r="AA122" s="149"/>
      <c r="AB122" s="146" t="s">
        <v>139</v>
      </c>
      <c r="AC122" s="146"/>
      <c r="AD122" s="146"/>
      <c r="AE122" s="146"/>
      <c r="AF122" s="146"/>
      <c r="AG122" s="146"/>
      <c r="AH122" s="146"/>
      <c r="AI122" s="145" t="s">
        <v>7</v>
      </c>
      <c r="AJ122" s="145"/>
      <c r="AK122" s="145"/>
      <c r="AL122" s="145"/>
      <c r="AM122" s="145"/>
      <c r="AN122" s="319" t="s">
        <v>197</v>
      </c>
      <c r="AO122" s="319"/>
      <c r="AP122" s="146" t="s">
        <v>140</v>
      </c>
      <c r="AQ122" s="146"/>
      <c r="AR122" s="146"/>
      <c r="AS122" s="146"/>
      <c r="AT122" s="146"/>
      <c r="AU122" s="146"/>
      <c r="AV122" s="146"/>
      <c r="AW122" s="107"/>
      <c r="AX122" s="107"/>
      <c r="AY122" s="107"/>
      <c r="AZ122" s="107"/>
      <c r="BA122" s="107"/>
      <c r="BB122" s="107"/>
      <c r="BC122" s="107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132" t="s">
        <v>4</v>
      </c>
      <c r="BT122" s="132"/>
      <c r="BU122" s="133">
        <v>5</v>
      </c>
      <c r="BV122" s="133"/>
      <c r="BW122" s="55"/>
      <c r="BX122" s="55"/>
      <c r="BY122" s="9" t="s">
        <v>141</v>
      </c>
    </row>
    <row r="123" spans="1:78">
      <c r="A123" s="134"/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6"/>
      <c r="Y123" s="136"/>
      <c r="Z123" s="136"/>
      <c r="AA123" s="99" t="str">
        <f>IF(X123="","",IF(X123=8,"*",""))</f>
        <v/>
      </c>
      <c r="AB123" s="137"/>
      <c r="AC123" s="137"/>
      <c r="AD123" s="137"/>
      <c r="AE123" s="137"/>
      <c r="AF123" s="137"/>
      <c r="AG123" s="137"/>
      <c r="AH123" s="137"/>
      <c r="AI123" s="141"/>
      <c r="AJ123" s="141"/>
      <c r="AK123" s="141"/>
      <c r="AL123" s="141"/>
      <c r="AM123" s="141"/>
      <c r="AN123" s="142"/>
      <c r="AO123" s="142"/>
      <c r="AP123" s="138" t="str">
        <f t="shared" ref="AP123:AP148" si="17">IF(AI123="","",ROUNDDOWN(AB123*AI123,0))</f>
        <v/>
      </c>
      <c r="AQ123" s="139"/>
      <c r="AR123" s="139"/>
      <c r="AS123" s="139"/>
      <c r="AT123" s="139"/>
      <c r="AU123" s="139"/>
      <c r="AV123" s="140"/>
      <c r="AW123" s="110"/>
      <c r="AX123" s="110"/>
      <c r="AY123" s="110"/>
      <c r="AZ123" s="110"/>
      <c r="BA123" s="110"/>
      <c r="BB123" s="110"/>
      <c r="BC123" s="110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11" t="str">
        <f>IF(E123="","",AP123+AW123)</f>
        <v/>
      </c>
      <c r="BZ123" s="16" t="str">
        <f>IF(BY123="","",AP123+AW123-BY123)</f>
        <v/>
      </c>
    </row>
    <row r="124" spans="1:78">
      <c r="A124" s="134"/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6"/>
      <c r="Y124" s="136"/>
      <c r="Z124" s="136"/>
      <c r="AA124" s="17" t="str">
        <f t="shared" ref="AA124:AA148" si="18">IF(X124="","",IF(X124=8,"*",""))</f>
        <v/>
      </c>
      <c r="AB124" s="137"/>
      <c r="AC124" s="137"/>
      <c r="AD124" s="137"/>
      <c r="AE124" s="137"/>
      <c r="AF124" s="137"/>
      <c r="AG124" s="137"/>
      <c r="AH124" s="137"/>
      <c r="AI124" s="141"/>
      <c r="AJ124" s="141"/>
      <c r="AK124" s="141"/>
      <c r="AL124" s="141"/>
      <c r="AM124" s="141"/>
      <c r="AN124" s="142"/>
      <c r="AO124" s="142"/>
      <c r="AP124" s="138" t="str">
        <f t="shared" si="17"/>
        <v/>
      </c>
      <c r="AQ124" s="139"/>
      <c r="AR124" s="139"/>
      <c r="AS124" s="139"/>
      <c r="AT124" s="139"/>
      <c r="AU124" s="139"/>
      <c r="AV124" s="140"/>
      <c r="AW124" s="110"/>
      <c r="AX124" s="110"/>
      <c r="AY124" s="110"/>
      <c r="AZ124" s="110"/>
      <c r="BA124" s="110"/>
      <c r="BB124" s="110"/>
      <c r="BC124" s="110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11" t="str">
        <f t="shared" ref="BY124:BY148" si="19">IF(E124="","",AP124+AW124)</f>
        <v/>
      </c>
      <c r="BZ124" s="16" t="str">
        <f t="shared" ref="BZ124:BZ148" si="20">IF(BY124="","",AP124+AW124-BY124)</f>
        <v/>
      </c>
    </row>
    <row r="125" spans="1:78">
      <c r="A125" s="134"/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6"/>
      <c r="Y125" s="136"/>
      <c r="Z125" s="136"/>
      <c r="AA125" s="17" t="str">
        <f t="shared" si="18"/>
        <v/>
      </c>
      <c r="AB125" s="137"/>
      <c r="AC125" s="137"/>
      <c r="AD125" s="137"/>
      <c r="AE125" s="137"/>
      <c r="AF125" s="137"/>
      <c r="AG125" s="137"/>
      <c r="AH125" s="137"/>
      <c r="AI125" s="141"/>
      <c r="AJ125" s="141"/>
      <c r="AK125" s="141"/>
      <c r="AL125" s="141"/>
      <c r="AM125" s="141"/>
      <c r="AN125" s="142"/>
      <c r="AO125" s="142"/>
      <c r="AP125" s="138" t="str">
        <f t="shared" si="17"/>
        <v/>
      </c>
      <c r="AQ125" s="139"/>
      <c r="AR125" s="139"/>
      <c r="AS125" s="139"/>
      <c r="AT125" s="139"/>
      <c r="AU125" s="139"/>
      <c r="AV125" s="140"/>
      <c r="AW125" s="110"/>
      <c r="AX125" s="110"/>
      <c r="AY125" s="110"/>
      <c r="AZ125" s="110"/>
      <c r="BA125" s="110"/>
      <c r="BB125" s="110"/>
      <c r="BC125" s="110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11" t="str">
        <f t="shared" si="19"/>
        <v/>
      </c>
      <c r="BZ125" s="16" t="str">
        <f t="shared" si="20"/>
        <v/>
      </c>
    </row>
    <row r="126" spans="1:78">
      <c r="A126" s="134"/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6"/>
      <c r="Y126" s="136"/>
      <c r="Z126" s="136"/>
      <c r="AA126" s="17" t="str">
        <f t="shared" si="18"/>
        <v/>
      </c>
      <c r="AB126" s="137"/>
      <c r="AC126" s="137"/>
      <c r="AD126" s="137"/>
      <c r="AE126" s="137"/>
      <c r="AF126" s="137"/>
      <c r="AG126" s="137"/>
      <c r="AH126" s="137"/>
      <c r="AI126" s="141"/>
      <c r="AJ126" s="141"/>
      <c r="AK126" s="141"/>
      <c r="AL126" s="141"/>
      <c r="AM126" s="141"/>
      <c r="AN126" s="142"/>
      <c r="AO126" s="142"/>
      <c r="AP126" s="138" t="str">
        <f t="shared" si="17"/>
        <v/>
      </c>
      <c r="AQ126" s="139"/>
      <c r="AR126" s="139"/>
      <c r="AS126" s="139"/>
      <c r="AT126" s="139"/>
      <c r="AU126" s="139"/>
      <c r="AV126" s="140"/>
      <c r="AW126" s="110"/>
      <c r="AX126" s="110"/>
      <c r="AY126" s="110"/>
      <c r="AZ126" s="110"/>
      <c r="BA126" s="110"/>
      <c r="BB126" s="110"/>
      <c r="BC126" s="110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11" t="str">
        <f t="shared" si="19"/>
        <v/>
      </c>
      <c r="BZ126" s="16" t="str">
        <f t="shared" si="20"/>
        <v/>
      </c>
    </row>
    <row r="127" spans="1:78">
      <c r="A127" s="134"/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6"/>
      <c r="Y127" s="136"/>
      <c r="Z127" s="136"/>
      <c r="AA127" s="17" t="str">
        <f t="shared" si="18"/>
        <v/>
      </c>
      <c r="AB127" s="137"/>
      <c r="AC127" s="137"/>
      <c r="AD127" s="137"/>
      <c r="AE127" s="137"/>
      <c r="AF127" s="137"/>
      <c r="AG127" s="137"/>
      <c r="AH127" s="137"/>
      <c r="AI127" s="141"/>
      <c r="AJ127" s="141"/>
      <c r="AK127" s="141"/>
      <c r="AL127" s="141"/>
      <c r="AM127" s="141"/>
      <c r="AN127" s="142"/>
      <c r="AO127" s="142"/>
      <c r="AP127" s="138" t="str">
        <f t="shared" si="17"/>
        <v/>
      </c>
      <c r="AQ127" s="139"/>
      <c r="AR127" s="139"/>
      <c r="AS127" s="139"/>
      <c r="AT127" s="139"/>
      <c r="AU127" s="139"/>
      <c r="AV127" s="140"/>
      <c r="AW127" s="110"/>
      <c r="AX127" s="110"/>
      <c r="AY127" s="110"/>
      <c r="AZ127" s="110"/>
      <c r="BA127" s="110"/>
      <c r="BB127" s="110"/>
      <c r="BC127" s="110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11" t="str">
        <f t="shared" si="19"/>
        <v/>
      </c>
      <c r="BZ127" s="16" t="str">
        <f t="shared" si="20"/>
        <v/>
      </c>
    </row>
    <row r="128" spans="1:78">
      <c r="A128" s="134"/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6"/>
      <c r="Y128" s="136"/>
      <c r="Z128" s="136"/>
      <c r="AA128" s="17" t="str">
        <f t="shared" si="18"/>
        <v/>
      </c>
      <c r="AB128" s="137"/>
      <c r="AC128" s="137"/>
      <c r="AD128" s="137"/>
      <c r="AE128" s="137"/>
      <c r="AF128" s="137"/>
      <c r="AG128" s="137"/>
      <c r="AH128" s="137"/>
      <c r="AI128" s="141"/>
      <c r="AJ128" s="141"/>
      <c r="AK128" s="141"/>
      <c r="AL128" s="141"/>
      <c r="AM128" s="141"/>
      <c r="AN128" s="142"/>
      <c r="AO128" s="142"/>
      <c r="AP128" s="138" t="str">
        <f t="shared" si="17"/>
        <v/>
      </c>
      <c r="AQ128" s="139"/>
      <c r="AR128" s="139"/>
      <c r="AS128" s="139"/>
      <c r="AT128" s="139"/>
      <c r="AU128" s="139"/>
      <c r="AV128" s="140"/>
      <c r="AW128" s="110"/>
      <c r="AX128" s="110"/>
      <c r="AY128" s="110"/>
      <c r="AZ128" s="110"/>
      <c r="BA128" s="110"/>
      <c r="BB128" s="110"/>
      <c r="BC128" s="110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11" t="str">
        <f t="shared" si="19"/>
        <v/>
      </c>
      <c r="BZ128" s="16" t="str">
        <f t="shared" si="20"/>
        <v/>
      </c>
    </row>
    <row r="129" spans="1:78">
      <c r="A129" s="134"/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6"/>
      <c r="Y129" s="136"/>
      <c r="Z129" s="136"/>
      <c r="AA129" s="17" t="str">
        <f t="shared" si="18"/>
        <v/>
      </c>
      <c r="AB129" s="137"/>
      <c r="AC129" s="137"/>
      <c r="AD129" s="137"/>
      <c r="AE129" s="137"/>
      <c r="AF129" s="137"/>
      <c r="AG129" s="137"/>
      <c r="AH129" s="137"/>
      <c r="AI129" s="141"/>
      <c r="AJ129" s="141"/>
      <c r="AK129" s="141"/>
      <c r="AL129" s="141"/>
      <c r="AM129" s="141"/>
      <c r="AN129" s="142"/>
      <c r="AO129" s="142"/>
      <c r="AP129" s="138" t="str">
        <f t="shared" si="17"/>
        <v/>
      </c>
      <c r="AQ129" s="139"/>
      <c r="AR129" s="139"/>
      <c r="AS129" s="139"/>
      <c r="AT129" s="139"/>
      <c r="AU129" s="139"/>
      <c r="AV129" s="140"/>
      <c r="AW129" s="110"/>
      <c r="AX129" s="110"/>
      <c r="AY129" s="110"/>
      <c r="AZ129" s="110"/>
      <c r="BA129" s="110"/>
      <c r="BB129" s="110"/>
      <c r="BC129" s="110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11" t="str">
        <f t="shared" si="19"/>
        <v/>
      </c>
      <c r="BZ129" s="16" t="str">
        <f t="shared" si="20"/>
        <v/>
      </c>
    </row>
    <row r="130" spans="1:78">
      <c r="A130" s="134"/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6"/>
      <c r="Y130" s="136"/>
      <c r="Z130" s="136"/>
      <c r="AA130" s="17" t="str">
        <f t="shared" si="18"/>
        <v/>
      </c>
      <c r="AB130" s="137"/>
      <c r="AC130" s="137"/>
      <c r="AD130" s="137"/>
      <c r="AE130" s="137"/>
      <c r="AF130" s="137"/>
      <c r="AG130" s="137"/>
      <c r="AH130" s="137"/>
      <c r="AI130" s="141"/>
      <c r="AJ130" s="141"/>
      <c r="AK130" s="141"/>
      <c r="AL130" s="141"/>
      <c r="AM130" s="141"/>
      <c r="AN130" s="142"/>
      <c r="AO130" s="142"/>
      <c r="AP130" s="138" t="str">
        <f t="shared" si="17"/>
        <v/>
      </c>
      <c r="AQ130" s="139"/>
      <c r="AR130" s="139"/>
      <c r="AS130" s="139"/>
      <c r="AT130" s="139"/>
      <c r="AU130" s="139"/>
      <c r="AV130" s="140"/>
      <c r="AW130" s="110"/>
      <c r="AX130" s="110"/>
      <c r="AY130" s="110"/>
      <c r="AZ130" s="110"/>
      <c r="BA130" s="110"/>
      <c r="BB130" s="110"/>
      <c r="BC130" s="110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11" t="str">
        <f t="shared" si="19"/>
        <v/>
      </c>
      <c r="BZ130" s="16" t="str">
        <f t="shared" si="20"/>
        <v/>
      </c>
    </row>
    <row r="131" spans="1:78">
      <c r="A131" s="134"/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6"/>
      <c r="Y131" s="136"/>
      <c r="Z131" s="136"/>
      <c r="AA131" s="17" t="str">
        <f t="shared" si="18"/>
        <v/>
      </c>
      <c r="AB131" s="137"/>
      <c r="AC131" s="137"/>
      <c r="AD131" s="137"/>
      <c r="AE131" s="137"/>
      <c r="AF131" s="137"/>
      <c r="AG131" s="137"/>
      <c r="AH131" s="137"/>
      <c r="AI131" s="141"/>
      <c r="AJ131" s="141"/>
      <c r="AK131" s="141"/>
      <c r="AL131" s="141"/>
      <c r="AM131" s="141"/>
      <c r="AN131" s="142"/>
      <c r="AO131" s="142"/>
      <c r="AP131" s="138" t="str">
        <f t="shared" si="17"/>
        <v/>
      </c>
      <c r="AQ131" s="139"/>
      <c r="AR131" s="139"/>
      <c r="AS131" s="139"/>
      <c r="AT131" s="139"/>
      <c r="AU131" s="139"/>
      <c r="AV131" s="140"/>
      <c r="AW131" s="110"/>
      <c r="AX131" s="110"/>
      <c r="AY131" s="110"/>
      <c r="AZ131" s="110"/>
      <c r="BA131" s="110"/>
      <c r="BB131" s="110"/>
      <c r="BC131" s="110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11" t="str">
        <f t="shared" si="19"/>
        <v/>
      </c>
      <c r="BZ131" s="16" t="str">
        <f t="shared" si="20"/>
        <v/>
      </c>
    </row>
    <row r="132" spans="1:78">
      <c r="A132" s="134"/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6"/>
      <c r="Y132" s="136"/>
      <c r="Z132" s="136"/>
      <c r="AA132" s="17" t="str">
        <f t="shared" si="18"/>
        <v/>
      </c>
      <c r="AB132" s="137"/>
      <c r="AC132" s="137"/>
      <c r="AD132" s="137"/>
      <c r="AE132" s="137"/>
      <c r="AF132" s="137"/>
      <c r="AG132" s="137"/>
      <c r="AH132" s="137"/>
      <c r="AI132" s="141"/>
      <c r="AJ132" s="141"/>
      <c r="AK132" s="141"/>
      <c r="AL132" s="141"/>
      <c r="AM132" s="141"/>
      <c r="AN132" s="142"/>
      <c r="AO132" s="142"/>
      <c r="AP132" s="138" t="str">
        <f t="shared" si="17"/>
        <v/>
      </c>
      <c r="AQ132" s="139"/>
      <c r="AR132" s="139"/>
      <c r="AS132" s="139"/>
      <c r="AT132" s="139"/>
      <c r="AU132" s="139"/>
      <c r="AV132" s="140"/>
      <c r="AW132" s="110"/>
      <c r="AX132" s="110"/>
      <c r="AY132" s="110"/>
      <c r="AZ132" s="110"/>
      <c r="BA132" s="110"/>
      <c r="BB132" s="110"/>
      <c r="BC132" s="110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11" t="str">
        <f t="shared" si="19"/>
        <v/>
      </c>
      <c r="BZ132" s="16" t="str">
        <f t="shared" si="20"/>
        <v/>
      </c>
    </row>
    <row r="133" spans="1:78">
      <c r="A133" s="134"/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6"/>
      <c r="Y133" s="136"/>
      <c r="Z133" s="136"/>
      <c r="AA133" s="17" t="str">
        <f t="shared" si="18"/>
        <v/>
      </c>
      <c r="AB133" s="137"/>
      <c r="AC133" s="137"/>
      <c r="AD133" s="137"/>
      <c r="AE133" s="137"/>
      <c r="AF133" s="137"/>
      <c r="AG133" s="137"/>
      <c r="AH133" s="137"/>
      <c r="AI133" s="141"/>
      <c r="AJ133" s="141"/>
      <c r="AK133" s="141"/>
      <c r="AL133" s="141"/>
      <c r="AM133" s="141"/>
      <c r="AN133" s="142"/>
      <c r="AO133" s="142"/>
      <c r="AP133" s="138" t="str">
        <f t="shared" si="17"/>
        <v/>
      </c>
      <c r="AQ133" s="139"/>
      <c r="AR133" s="139"/>
      <c r="AS133" s="139"/>
      <c r="AT133" s="139"/>
      <c r="AU133" s="139"/>
      <c r="AV133" s="140"/>
      <c r="AW133" s="110"/>
      <c r="AX133" s="110"/>
      <c r="AY133" s="110"/>
      <c r="AZ133" s="110"/>
      <c r="BA133" s="110"/>
      <c r="BB133" s="110"/>
      <c r="BC133" s="110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11" t="str">
        <f t="shared" si="19"/>
        <v/>
      </c>
      <c r="BZ133" s="16" t="str">
        <f t="shared" si="20"/>
        <v/>
      </c>
    </row>
    <row r="134" spans="1:78">
      <c r="A134" s="134"/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6"/>
      <c r="Y134" s="136"/>
      <c r="Z134" s="136"/>
      <c r="AA134" s="17" t="str">
        <f t="shared" si="18"/>
        <v/>
      </c>
      <c r="AB134" s="137"/>
      <c r="AC134" s="137"/>
      <c r="AD134" s="137"/>
      <c r="AE134" s="137"/>
      <c r="AF134" s="137"/>
      <c r="AG134" s="137"/>
      <c r="AH134" s="137"/>
      <c r="AI134" s="141"/>
      <c r="AJ134" s="141"/>
      <c r="AK134" s="141"/>
      <c r="AL134" s="141"/>
      <c r="AM134" s="141"/>
      <c r="AN134" s="142"/>
      <c r="AO134" s="142"/>
      <c r="AP134" s="138" t="str">
        <f t="shared" si="17"/>
        <v/>
      </c>
      <c r="AQ134" s="139"/>
      <c r="AR134" s="139"/>
      <c r="AS134" s="139"/>
      <c r="AT134" s="139"/>
      <c r="AU134" s="139"/>
      <c r="AV134" s="140"/>
      <c r="AW134" s="110"/>
      <c r="AX134" s="110"/>
      <c r="AY134" s="110"/>
      <c r="AZ134" s="110"/>
      <c r="BA134" s="110"/>
      <c r="BB134" s="110"/>
      <c r="BC134" s="110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11" t="str">
        <f t="shared" si="19"/>
        <v/>
      </c>
      <c r="BZ134" s="16" t="str">
        <f t="shared" si="20"/>
        <v/>
      </c>
    </row>
    <row r="135" spans="1:78">
      <c r="A135" s="134"/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6"/>
      <c r="Y135" s="136"/>
      <c r="Z135" s="136"/>
      <c r="AA135" s="17" t="str">
        <f t="shared" si="18"/>
        <v/>
      </c>
      <c r="AB135" s="137"/>
      <c r="AC135" s="137"/>
      <c r="AD135" s="137"/>
      <c r="AE135" s="137"/>
      <c r="AF135" s="137"/>
      <c r="AG135" s="137"/>
      <c r="AH135" s="137"/>
      <c r="AI135" s="141"/>
      <c r="AJ135" s="141"/>
      <c r="AK135" s="141"/>
      <c r="AL135" s="141"/>
      <c r="AM135" s="141"/>
      <c r="AN135" s="142"/>
      <c r="AO135" s="142"/>
      <c r="AP135" s="138" t="str">
        <f t="shared" si="17"/>
        <v/>
      </c>
      <c r="AQ135" s="139"/>
      <c r="AR135" s="139"/>
      <c r="AS135" s="139"/>
      <c r="AT135" s="139"/>
      <c r="AU135" s="139"/>
      <c r="AV135" s="140"/>
      <c r="AW135" s="110"/>
      <c r="AX135" s="110"/>
      <c r="AY135" s="110"/>
      <c r="AZ135" s="110"/>
      <c r="BA135" s="110"/>
      <c r="BB135" s="110"/>
      <c r="BC135" s="110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11" t="str">
        <f t="shared" si="19"/>
        <v/>
      </c>
      <c r="BZ135" s="16" t="str">
        <f t="shared" si="20"/>
        <v/>
      </c>
    </row>
    <row r="136" spans="1:78">
      <c r="A136" s="134"/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6"/>
      <c r="Y136" s="136"/>
      <c r="Z136" s="136"/>
      <c r="AA136" s="17" t="str">
        <f t="shared" si="18"/>
        <v/>
      </c>
      <c r="AB136" s="137"/>
      <c r="AC136" s="137"/>
      <c r="AD136" s="137"/>
      <c r="AE136" s="137"/>
      <c r="AF136" s="137"/>
      <c r="AG136" s="137"/>
      <c r="AH136" s="137"/>
      <c r="AI136" s="141"/>
      <c r="AJ136" s="141"/>
      <c r="AK136" s="141"/>
      <c r="AL136" s="141"/>
      <c r="AM136" s="141"/>
      <c r="AN136" s="142"/>
      <c r="AO136" s="142"/>
      <c r="AP136" s="138" t="str">
        <f t="shared" si="17"/>
        <v/>
      </c>
      <c r="AQ136" s="139"/>
      <c r="AR136" s="139"/>
      <c r="AS136" s="139"/>
      <c r="AT136" s="139"/>
      <c r="AU136" s="139"/>
      <c r="AV136" s="140"/>
      <c r="AW136" s="110"/>
      <c r="AX136" s="110"/>
      <c r="AY136" s="110"/>
      <c r="AZ136" s="110"/>
      <c r="BA136" s="110"/>
      <c r="BB136" s="110"/>
      <c r="BC136" s="110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11" t="str">
        <f t="shared" si="19"/>
        <v/>
      </c>
      <c r="BZ136" s="16" t="str">
        <f t="shared" si="20"/>
        <v/>
      </c>
    </row>
    <row r="137" spans="1:78">
      <c r="A137" s="134"/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6"/>
      <c r="Y137" s="136"/>
      <c r="Z137" s="136"/>
      <c r="AA137" s="17" t="str">
        <f t="shared" si="18"/>
        <v/>
      </c>
      <c r="AB137" s="137"/>
      <c r="AC137" s="137"/>
      <c r="AD137" s="137"/>
      <c r="AE137" s="137"/>
      <c r="AF137" s="137"/>
      <c r="AG137" s="137"/>
      <c r="AH137" s="137"/>
      <c r="AI137" s="141"/>
      <c r="AJ137" s="141"/>
      <c r="AK137" s="141"/>
      <c r="AL137" s="141"/>
      <c r="AM137" s="141"/>
      <c r="AN137" s="142"/>
      <c r="AO137" s="142"/>
      <c r="AP137" s="138" t="str">
        <f t="shared" si="17"/>
        <v/>
      </c>
      <c r="AQ137" s="139"/>
      <c r="AR137" s="139"/>
      <c r="AS137" s="139"/>
      <c r="AT137" s="139"/>
      <c r="AU137" s="139"/>
      <c r="AV137" s="140"/>
      <c r="AW137" s="110"/>
      <c r="AX137" s="110"/>
      <c r="AY137" s="110"/>
      <c r="AZ137" s="110"/>
      <c r="BA137" s="110"/>
      <c r="BB137" s="110"/>
      <c r="BC137" s="110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11" t="str">
        <f t="shared" si="19"/>
        <v/>
      </c>
      <c r="BZ137" s="16" t="str">
        <f t="shared" si="20"/>
        <v/>
      </c>
    </row>
    <row r="138" spans="1:78">
      <c r="A138" s="134"/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6"/>
      <c r="Y138" s="136"/>
      <c r="Z138" s="136"/>
      <c r="AA138" s="17" t="str">
        <f t="shared" si="18"/>
        <v/>
      </c>
      <c r="AB138" s="137"/>
      <c r="AC138" s="137"/>
      <c r="AD138" s="137"/>
      <c r="AE138" s="137"/>
      <c r="AF138" s="137"/>
      <c r="AG138" s="137"/>
      <c r="AH138" s="137"/>
      <c r="AI138" s="141"/>
      <c r="AJ138" s="141"/>
      <c r="AK138" s="141"/>
      <c r="AL138" s="141"/>
      <c r="AM138" s="141"/>
      <c r="AN138" s="142"/>
      <c r="AO138" s="142"/>
      <c r="AP138" s="138" t="str">
        <f t="shared" si="17"/>
        <v/>
      </c>
      <c r="AQ138" s="139"/>
      <c r="AR138" s="139"/>
      <c r="AS138" s="139"/>
      <c r="AT138" s="139"/>
      <c r="AU138" s="139"/>
      <c r="AV138" s="140"/>
      <c r="AW138" s="110"/>
      <c r="AX138" s="110"/>
      <c r="AY138" s="110"/>
      <c r="AZ138" s="110"/>
      <c r="BA138" s="110"/>
      <c r="BB138" s="110"/>
      <c r="BC138" s="110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11" t="str">
        <f t="shared" si="19"/>
        <v/>
      </c>
      <c r="BZ138" s="16" t="str">
        <f t="shared" si="20"/>
        <v/>
      </c>
    </row>
    <row r="139" spans="1:78">
      <c r="A139" s="134"/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6"/>
      <c r="Y139" s="136"/>
      <c r="Z139" s="136"/>
      <c r="AA139" s="17" t="str">
        <f t="shared" si="18"/>
        <v/>
      </c>
      <c r="AB139" s="137"/>
      <c r="AC139" s="137"/>
      <c r="AD139" s="137"/>
      <c r="AE139" s="137"/>
      <c r="AF139" s="137"/>
      <c r="AG139" s="137"/>
      <c r="AH139" s="137"/>
      <c r="AI139" s="141"/>
      <c r="AJ139" s="141"/>
      <c r="AK139" s="141"/>
      <c r="AL139" s="141"/>
      <c r="AM139" s="141"/>
      <c r="AN139" s="142"/>
      <c r="AO139" s="142"/>
      <c r="AP139" s="138" t="str">
        <f t="shared" si="17"/>
        <v/>
      </c>
      <c r="AQ139" s="139"/>
      <c r="AR139" s="139"/>
      <c r="AS139" s="139"/>
      <c r="AT139" s="139"/>
      <c r="AU139" s="139"/>
      <c r="AV139" s="140"/>
      <c r="AW139" s="110"/>
      <c r="AX139" s="110"/>
      <c r="AY139" s="110"/>
      <c r="AZ139" s="110"/>
      <c r="BA139" s="110"/>
      <c r="BB139" s="110"/>
      <c r="BC139" s="110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11" t="str">
        <f t="shared" si="19"/>
        <v/>
      </c>
      <c r="BZ139" s="16" t="str">
        <f t="shared" si="20"/>
        <v/>
      </c>
    </row>
    <row r="140" spans="1:78">
      <c r="A140" s="134"/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6"/>
      <c r="Y140" s="136"/>
      <c r="Z140" s="136"/>
      <c r="AA140" s="17" t="str">
        <f t="shared" si="18"/>
        <v/>
      </c>
      <c r="AB140" s="137"/>
      <c r="AC140" s="137"/>
      <c r="AD140" s="137"/>
      <c r="AE140" s="137"/>
      <c r="AF140" s="137"/>
      <c r="AG140" s="137"/>
      <c r="AH140" s="137"/>
      <c r="AI140" s="141"/>
      <c r="AJ140" s="141"/>
      <c r="AK140" s="141"/>
      <c r="AL140" s="141"/>
      <c r="AM140" s="141"/>
      <c r="AN140" s="142"/>
      <c r="AO140" s="142"/>
      <c r="AP140" s="138" t="str">
        <f t="shared" si="17"/>
        <v/>
      </c>
      <c r="AQ140" s="139"/>
      <c r="AR140" s="139"/>
      <c r="AS140" s="139"/>
      <c r="AT140" s="139"/>
      <c r="AU140" s="139"/>
      <c r="AV140" s="140"/>
      <c r="AW140" s="110"/>
      <c r="AX140" s="110"/>
      <c r="AY140" s="110"/>
      <c r="AZ140" s="110"/>
      <c r="BA140" s="110"/>
      <c r="BB140" s="110"/>
      <c r="BC140" s="110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11" t="str">
        <f t="shared" si="19"/>
        <v/>
      </c>
      <c r="BZ140" s="16" t="str">
        <f t="shared" si="20"/>
        <v/>
      </c>
    </row>
    <row r="141" spans="1:78">
      <c r="A141" s="134"/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6"/>
      <c r="Y141" s="136"/>
      <c r="Z141" s="136"/>
      <c r="AA141" s="17" t="str">
        <f t="shared" si="18"/>
        <v/>
      </c>
      <c r="AB141" s="137"/>
      <c r="AC141" s="137"/>
      <c r="AD141" s="137"/>
      <c r="AE141" s="137"/>
      <c r="AF141" s="137"/>
      <c r="AG141" s="137"/>
      <c r="AH141" s="137"/>
      <c r="AI141" s="141"/>
      <c r="AJ141" s="141"/>
      <c r="AK141" s="141"/>
      <c r="AL141" s="141"/>
      <c r="AM141" s="141"/>
      <c r="AN141" s="142"/>
      <c r="AO141" s="142"/>
      <c r="AP141" s="138" t="str">
        <f t="shared" si="17"/>
        <v/>
      </c>
      <c r="AQ141" s="139"/>
      <c r="AR141" s="139"/>
      <c r="AS141" s="139"/>
      <c r="AT141" s="139"/>
      <c r="AU141" s="139"/>
      <c r="AV141" s="140"/>
      <c r="AW141" s="110"/>
      <c r="AX141" s="110"/>
      <c r="AY141" s="110"/>
      <c r="AZ141" s="110"/>
      <c r="BA141" s="110"/>
      <c r="BB141" s="110"/>
      <c r="BC141" s="110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11" t="str">
        <f t="shared" si="19"/>
        <v/>
      </c>
      <c r="BZ141" s="16" t="str">
        <f t="shared" si="20"/>
        <v/>
      </c>
    </row>
    <row r="142" spans="1:78">
      <c r="A142" s="134"/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6"/>
      <c r="Y142" s="136"/>
      <c r="Z142" s="136"/>
      <c r="AA142" s="17" t="str">
        <f t="shared" si="18"/>
        <v/>
      </c>
      <c r="AB142" s="137"/>
      <c r="AC142" s="137"/>
      <c r="AD142" s="137"/>
      <c r="AE142" s="137"/>
      <c r="AF142" s="137"/>
      <c r="AG142" s="137"/>
      <c r="AH142" s="137"/>
      <c r="AI142" s="141"/>
      <c r="AJ142" s="141"/>
      <c r="AK142" s="141"/>
      <c r="AL142" s="141"/>
      <c r="AM142" s="141"/>
      <c r="AN142" s="142"/>
      <c r="AO142" s="142"/>
      <c r="AP142" s="138" t="str">
        <f t="shared" si="17"/>
        <v/>
      </c>
      <c r="AQ142" s="139"/>
      <c r="AR142" s="139"/>
      <c r="AS142" s="139"/>
      <c r="AT142" s="139"/>
      <c r="AU142" s="139"/>
      <c r="AV142" s="140"/>
      <c r="AW142" s="110"/>
      <c r="AX142" s="110"/>
      <c r="AY142" s="110"/>
      <c r="AZ142" s="110"/>
      <c r="BA142" s="110"/>
      <c r="BB142" s="110"/>
      <c r="BC142" s="110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11" t="str">
        <f t="shared" si="19"/>
        <v/>
      </c>
      <c r="BZ142" s="16" t="str">
        <f t="shared" si="20"/>
        <v/>
      </c>
    </row>
    <row r="143" spans="1:78">
      <c r="A143" s="134"/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6"/>
      <c r="Y143" s="136"/>
      <c r="Z143" s="136"/>
      <c r="AA143" s="17" t="str">
        <f t="shared" si="18"/>
        <v/>
      </c>
      <c r="AB143" s="137"/>
      <c r="AC143" s="137"/>
      <c r="AD143" s="137"/>
      <c r="AE143" s="137"/>
      <c r="AF143" s="137"/>
      <c r="AG143" s="137"/>
      <c r="AH143" s="137"/>
      <c r="AI143" s="141"/>
      <c r="AJ143" s="141"/>
      <c r="AK143" s="141"/>
      <c r="AL143" s="141"/>
      <c r="AM143" s="141"/>
      <c r="AN143" s="142"/>
      <c r="AO143" s="142"/>
      <c r="AP143" s="138" t="str">
        <f t="shared" si="17"/>
        <v/>
      </c>
      <c r="AQ143" s="139"/>
      <c r="AR143" s="139"/>
      <c r="AS143" s="139"/>
      <c r="AT143" s="139"/>
      <c r="AU143" s="139"/>
      <c r="AV143" s="140"/>
      <c r="AW143" s="110"/>
      <c r="AX143" s="110"/>
      <c r="AY143" s="110"/>
      <c r="AZ143" s="110"/>
      <c r="BA143" s="110"/>
      <c r="BB143" s="110"/>
      <c r="BC143" s="110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11" t="str">
        <f t="shared" si="19"/>
        <v/>
      </c>
      <c r="BZ143" s="16" t="str">
        <f t="shared" si="20"/>
        <v/>
      </c>
    </row>
    <row r="144" spans="1:78">
      <c r="A144" s="134"/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6"/>
      <c r="Y144" s="136"/>
      <c r="Z144" s="136"/>
      <c r="AA144" s="17" t="str">
        <f t="shared" si="18"/>
        <v/>
      </c>
      <c r="AB144" s="137"/>
      <c r="AC144" s="137"/>
      <c r="AD144" s="137"/>
      <c r="AE144" s="137"/>
      <c r="AF144" s="137"/>
      <c r="AG144" s="137"/>
      <c r="AH144" s="137"/>
      <c r="AI144" s="141"/>
      <c r="AJ144" s="141"/>
      <c r="AK144" s="141"/>
      <c r="AL144" s="141"/>
      <c r="AM144" s="141"/>
      <c r="AN144" s="142"/>
      <c r="AO144" s="142"/>
      <c r="AP144" s="138" t="str">
        <f t="shared" si="17"/>
        <v/>
      </c>
      <c r="AQ144" s="139"/>
      <c r="AR144" s="139"/>
      <c r="AS144" s="139"/>
      <c r="AT144" s="139"/>
      <c r="AU144" s="139"/>
      <c r="AV144" s="140"/>
      <c r="AW144" s="110"/>
      <c r="AX144" s="110"/>
      <c r="AY144" s="110"/>
      <c r="AZ144" s="110"/>
      <c r="BA144" s="110"/>
      <c r="BB144" s="110"/>
      <c r="BC144" s="110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11" t="str">
        <f t="shared" si="19"/>
        <v/>
      </c>
      <c r="BZ144" s="16" t="str">
        <f t="shared" si="20"/>
        <v/>
      </c>
    </row>
    <row r="145" spans="1:78">
      <c r="A145" s="134"/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6"/>
      <c r="Y145" s="136"/>
      <c r="Z145" s="136"/>
      <c r="AA145" s="17" t="str">
        <f t="shared" si="18"/>
        <v/>
      </c>
      <c r="AB145" s="137"/>
      <c r="AC145" s="137"/>
      <c r="AD145" s="137"/>
      <c r="AE145" s="137"/>
      <c r="AF145" s="137"/>
      <c r="AG145" s="137"/>
      <c r="AH145" s="137"/>
      <c r="AI145" s="141"/>
      <c r="AJ145" s="141"/>
      <c r="AK145" s="141"/>
      <c r="AL145" s="141"/>
      <c r="AM145" s="141"/>
      <c r="AN145" s="142"/>
      <c r="AO145" s="142"/>
      <c r="AP145" s="138" t="str">
        <f t="shared" si="17"/>
        <v/>
      </c>
      <c r="AQ145" s="139"/>
      <c r="AR145" s="139"/>
      <c r="AS145" s="139"/>
      <c r="AT145" s="139"/>
      <c r="AU145" s="139"/>
      <c r="AV145" s="140"/>
      <c r="AW145" s="110"/>
      <c r="AX145" s="110"/>
      <c r="AY145" s="110"/>
      <c r="AZ145" s="110"/>
      <c r="BA145" s="110"/>
      <c r="BB145" s="110"/>
      <c r="BC145" s="110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11" t="str">
        <f t="shared" si="19"/>
        <v/>
      </c>
      <c r="BZ145" s="16" t="str">
        <f t="shared" si="20"/>
        <v/>
      </c>
    </row>
    <row r="146" spans="1:78">
      <c r="A146" s="134"/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6"/>
      <c r="Y146" s="136"/>
      <c r="Z146" s="136"/>
      <c r="AA146" s="17" t="str">
        <f t="shared" si="18"/>
        <v/>
      </c>
      <c r="AB146" s="137"/>
      <c r="AC146" s="137"/>
      <c r="AD146" s="137"/>
      <c r="AE146" s="137"/>
      <c r="AF146" s="137"/>
      <c r="AG146" s="137"/>
      <c r="AH146" s="137"/>
      <c r="AI146" s="141"/>
      <c r="AJ146" s="141"/>
      <c r="AK146" s="141"/>
      <c r="AL146" s="141"/>
      <c r="AM146" s="141"/>
      <c r="AN146" s="142"/>
      <c r="AO146" s="142"/>
      <c r="AP146" s="138" t="str">
        <f t="shared" si="17"/>
        <v/>
      </c>
      <c r="AQ146" s="139"/>
      <c r="AR146" s="139"/>
      <c r="AS146" s="139"/>
      <c r="AT146" s="139"/>
      <c r="AU146" s="139"/>
      <c r="AV146" s="140"/>
      <c r="AW146" s="110"/>
      <c r="AX146" s="110"/>
      <c r="AY146" s="110"/>
      <c r="AZ146" s="110"/>
      <c r="BA146" s="110"/>
      <c r="BB146" s="110"/>
      <c r="BC146" s="110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11" t="str">
        <f t="shared" si="19"/>
        <v/>
      </c>
      <c r="BZ146" s="16" t="str">
        <f t="shared" si="20"/>
        <v/>
      </c>
    </row>
    <row r="147" spans="1:78">
      <c r="A147" s="134"/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6"/>
      <c r="Y147" s="136"/>
      <c r="Z147" s="136"/>
      <c r="AA147" s="17" t="str">
        <f t="shared" si="18"/>
        <v/>
      </c>
      <c r="AB147" s="137"/>
      <c r="AC147" s="137"/>
      <c r="AD147" s="137"/>
      <c r="AE147" s="137"/>
      <c r="AF147" s="137"/>
      <c r="AG147" s="137"/>
      <c r="AH147" s="137"/>
      <c r="AI147" s="141"/>
      <c r="AJ147" s="141"/>
      <c r="AK147" s="141"/>
      <c r="AL147" s="141"/>
      <c r="AM147" s="141"/>
      <c r="AN147" s="142"/>
      <c r="AO147" s="142"/>
      <c r="AP147" s="138" t="str">
        <f t="shared" si="17"/>
        <v/>
      </c>
      <c r="AQ147" s="139"/>
      <c r="AR147" s="139"/>
      <c r="AS147" s="139"/>
      <c r="AT147" s="139"/>
      <c r="AU147" s="139"/>
      <c r="AV147" s="140"/>
      <c r="AW147" s="110"/>
      <c r="AX147" s="110"/>
      <c r="AY147" s="110"/>
      <c r="AZ147" s="110"/>
      <c r="BA147" s="110"/>
      <c r="BB147" s="110"/>
      <c r="BC147" s="110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11" t="str">
        <f t="shared" si="19"/>
        <v/>
      </c>
      <c r="BZ147" s="16" t="str">
        <f t="shared" si="20"/>
        <v/>
      </c>
    </row>
    <row r="148" spans="1:78">
      <c r="A148" s="134"/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6"/>
      <c r="Y148" s="136"/>
      <c r="Z148" s="136"/>
      <c r="AA148" s="17" t="str">
        <f t="shared" si="18"/>
        <v/>
      </c>
      <c r="AB148" s="137"/>
      <c r="AC148" s="137"/>
      <c r="AD148" s="137"/>
      <c r="AE148" s="137"/>
      <c r="AF148" s="137"/>
      <c r="AG148" s="137"/>
      <c r="AH148" s="137"/>
      <c r="AI148" s="141"/>
      <c r="AJ148" s="141"/>
      <c r="AK148" s="141"/>
      <c r="AL148" s="141"/>
      <c r="AM148" s="141"/>
      <c r="AN148" s="142"/>
      <c r="AO148" s="142"/>
      <c r="AP148" s="138" t="str">
        <f t="shared" si="17"/>
        <v/>
      </c>
      <c r="AQ148" s="139"/>
      <c r="AR148" s="139"/>
      <c r="AS148" s="139"/>
      <c r="AT148" s="139"/>
      <c r="AU148" s="139"/>
      <c r="AV148" s="140"/>
      <c r="AW148" s="110"/>
      <c r="AX148" s="110"/>
      <c r="AY148" s="110"/>
      <c r="AZ148" s="110"/>
      <c r="BA148" s="110"/>
      <c r="BB148" s="110"/>
      <c r="BC148" s="110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11" t="str">
        <f t="shared" si="19"/>
        <v/>
      </c>
      <c r="BZ148" s="16" t="str">
        <f t="shared" si="20"/>
        <v/>
      </c>
    </row>
    <row r="149" spans="1:78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143" t="s">
        <v>138</v>
      </c>
      <c r="AJ149" s="143"/>
      <c r="AK149" s="143"/>
      <c r="AL149" s="143"/>
      <c r="AM149" s="143"/>
      <c r="AN149" s="143"/>
      <c r="AO149" s="143"/>
      <c r="AP149" s="144">
        <f>SUM(AP123:AP148)</f>
        <v>0</v>
      </c>
      <c r="AQ149" s="144"/>
      <c r="AR149" s="144"/>
      <c r="AS149" s="144"/>
      <c r="AT149" s="144"/>
      <c r="AU149" s="144"/>
      <c r="AV149" s="144"/>
      <c r="AW149" s="109"/>
      <c r="AX149" s="109"/>
      <c r="AY149" s="109"/>
      <c r="AZ149" s="109"/>
      <c r="BA149" s="109"/>
      <c r="BB149" s="109"/>
      <c r="BC149" s="109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13">
        <f>SUM(BY131:BY148)</f>
        <v>0</v>
      </c>
      <c r="BZ149" s="14">
        <f>AP149+AW149-BY149</f>
        <v>0</v>
      </c>
    </row>
  </sheetData>
  <sheetProtection sheet="1" selectLockedCells="1"/>
  <dataConsolidate/>
  <mergeCells count="1118">
    <mergeCell ref="AH4:AI5"/>
    <mergeCell ref="AJ4:AL5"/>
    <mergeCell ref="AM4:AO5"/>
    <mergeCell ref="AA4:AG5"/>
    <mergeCell ref="AP4:AU5"/>
    <mergeCell ref="AI146:AM146"/>
    <mergeCell ref="AN146:AO146"/>
    <mergeCell ref="AI147:AM147"/>
    <mergeCell ref="AN147:AO147"/>
    <mergeCell ref="AI148:AM148"/>
    <mergeCell ref="AN148:AO148"/>
    <mergeCell ref="AI35:AM35"/>
    <mergeCell ref="AN35:AO35"/>
    <mergeCell ref="AI64:AM64"/>
    <mergeCell ref="AN64:AO64"/>
    <mergeCell ref="AI93:AM93"/>
    <mergeCell ref="AN93:AO93"/>
    <mergeCell ref="AI122:AM122"/>
    <mergeCell ref="AN122:AO122"/>
    <mergeCell ref="AI132:AM132"/>
    <mergeCell ref="AN132:AO132"/>
    <mergeCell ref="AI133:AM133"/>
    <mergeCell ref="AN133:AO133"/>
    <mergeCell ref="AI134:AM134"/>
    <mergeCell ref="AN134:AO134"/>
    <mergeCell ref="AI135:AM135"/>
    <mergeCell ref="AN135:AO135"/>
    <mergeCell ref="AI77:AM77"/>
    <mergeCell ref="AN77:AO77"/>
    <mergeCell ref="AI78:AM78"/>
    <mergeCell ref="AN78:AO78"/>
    <mergeCell ref="AI79:AM79"/>
    <mergeCell ref="AN79:AO79"/>
    <mergeCell ref="AI80:AM80"/>
    <mergeCell ref="AN80:AO80"/>
    <mergeCell ref="AI81:AM81"/>
    <mergeCell ref="AN81:AO81"/>
    <mergeCell ref="AI91:AO91"/>
    <mergeCell ref="AI47:AM47"/>
    <mergeCell ref="AN47:AO47"/>
    <mergeCell ref="AI48:AM48"/>
    <mergeCell ref="AN48:AO48"/>
    <mergeCell ref="AI49:AM49"/>
    <mergeCell ref="AN49:AO49"/>
    <mergeCell ref="AI50:AM50"/>
    <mergeCell ref="AN50:AO50"/>
    <mergeCell ref="AI51:AM51"/>
    <mergeCell ref="AN51:AO51"/>
    <mergeCell ref="AI52:AM52"/>
    <mergeCell ref="AN52:AO52"/>
    <mergeCell ref="AI53:AM53"/>
    <mergeCell ref="AN53:AO53"/>
    <mergeCell ref="AI54:AM54"/>
    <mergeCell ref="AN54:AO54"/>
    <mergeCell ref="AI55:AM55"/>
    <mergeCell ref="AN55:AO55"/>
    <mergeCell ref="AI22:AM22"/>
    <mergeCell ref="AI23:AM23"/>
    <mergeCell ref="AI24:AM24"/>
    <mergeCell ref="AI25:AM25"/>
    <mergeCell ref="AI26:AM26"/>
    <mergeCell ref="AI27:AM27"/>
    <mergeCell ref="AI28:AM28"/>
    <mergeCell ref="AI29:AM29"/>
    <mergeCell ref="AI30:AM30"/>
    <mergeCell ref="AI31:AM31"/>
    <mergeCell ref="AI32:AM32"/>
    <mergeCell ref="AN15:AO15"/>
    <mergeCell ref="AN16:AO16"/>
    <mergeCell ref="AN17:AO17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N28:AO28"/>
    <mergeCell ref="AN29:AO29"/>
    <mergeCell ref="AN30:AO30"/>
    <mergeCell ref="CT22:DM22"/>
    <mergeCell ref="CT23:DM23"/>
    <mergeCell ref="CT24:DM24"/>
    <mergeCell ref="CT25:DM25"/>
    <mergeCell ref="CV21:DO21"/>
    <mergeCell ref="CT27:DM27"/>
    <mergeCell ref="CT28:DM28"/>
    <mergeCell ref="CT29:DM29"/>
    <mergeCell ref="A3:L3"/>
    <mergeCell ref="M3:Q3"/>
    <mergeCell ref="AA3:AV3"/>
    <mergeCell ref="E19:W19"/>
    <mergeCell ref="AW11:BA11"/>
    <mergeCell ref="AW12:BA12"/>
    <mergeCell ref="A7:D7"/>
    <mergeCell ref="M10:O10"/>
    <mergeCell ref="X17:Z17"/>
    <mergeCell ref="AJ8:AU9"/>
    <mergeCell ref="AA8:AB9"/>
    <mergeCell ref="AA12:AE12"/>
    <mergeCell ref="AQ10:AU10"/>
    <mergeCell ref="AQ11:AU11"/>
    <mergeCell ref="A15:B15"/>
    <mergeCell ref="C15:D15"/>
    <mergeCell ref="AB14:AH14"/>
    <mergeCell ref="E15:W15"/>
    <mergeCell ref="A17:B17"/>
    <mergeCell ref="A16:B16"/>
    <mergeCell ref="AI17:AM17"/>
    <mergeCell ref="AI18:AM18"/>
    <mergeCell ref="AI19:AM19"/>
    <mergeCell ref="AI20:AM20"/>
    <mergeCell ref="E21:W21"/>
    <mergeCell ref="AB18:AH18"/>
    <mergeCell ref="AB45:AH45"/>
    <mergeCell ref="AB26:AH26"/>
    <mergeCell ref="AB25:AH25"/>
    <mergeCell ref="A47:B47"/>
    <mergeCell ref="C47:D47"/>
    <mergeCell ref="A43:B43"/>
    <mergeCell ref="C43:D43"/>
    <mergeCell ref="E43:W43"/>
    <mergeCell ref="X43:Z43"/>
    <mergeCell ref="AB43:AH43"/>
    <mergeCell ref="AB51:AH51"/>
    <mergeCell ref="AP91:AV91"/>
    <mergeCell ref="BS35:BT35"/>
    <mergeCell ref="BU35:BV35"/>
    <mergeCell ref="AZ19:BS19"/>
    <mergeCell ref="AP33:AV33"/>
    <mergeCell ref="AI33:AO33"/>
    <mergeCell ref="AP21:AV21"/>
    <mergeCell ref="AP24:AV24"/>
    <mergeCell ref="AP66:AV66"/>
    <mergeCell ref="AP56:AV56"/>
    <mergeCell ref="AP57:AV57"/>
    <mergeCell ref="BS64:BT64"/>
    <mergeCell ref="BU64:BV64"/>
    <mergeCell ref="AP62:AV62"/>
    <mergeCell ref="AI62:AO62"/>
    <mergeCell ref="AP23:AV23"/>
    <mergeCell ref="AP28:AV28"/>
    <mergeCell ref="AP26:AV26"/>
    <mergeCell ref="AI21:AM21"/>
    <mergeCell ref="E22:W22"/>
    <mergeCell ref="A58:B58"/>
    <mergeCell ref="C58:D58"/>
    <mergeCell ref="E58:W58"/>
    <mergeCell ref="A27:B27"/>
    <mergeCell ref="A30:B30"/>
    <mergeCell ref="A31:B31"/>
    <mergeCell ref="BB8:BX10"/>
    <mergeCell ref="W10:Y10"/>
    <mergeCell ref="P10:V10"/>
    <mergeCell ref="X14:AA14"/>
    <mergeCell ref="AA10:AE10"/>
    <mergeCell ref="BP11:BX11"/>
    <mergeCell ref="BB11:BJ11"/>
    <mergeCell ref="X47:Z47"/>
    <mergeCell ref="C37:D37"/>
    <mergeCell ref="E37:W37"/>
    <mergeCell ref="E29:W29"/>
    <mergeCell ref="X29:Z29"/>
    <mergeCell ref="AB29:AH29"/>
    <mergeCell ref="AB53:AH53"/>
    <mergeCell ref="C16:D16"/>
    <mergeCell ref="C17:D17"/>
    <mergeCell ref="C18:D18"/>
    <mergeCell ref="C19:D19"/>
    <mergeCell ref="C20:D20"/>
    <mergeCell ref="C21:D21"/>
    <mergeCell ref="C22:D22"/>
    <mergeCell ref="C23:D23"/>
    <mergeCell ref="X16:Z16"/>
    <mergeCell ref="AB17:AH17"/>
    <mergeCell ref="E31:W31"/>
    <mergeCell ref="E53:W53"/>
    <mergeCell ref="X53:Z53"/>
    <mergeCell ref="AB57:AH57"/>
    <mergeCell ref="S3:X3"/>
    <mergeCell ref="AW4:BA5"/>
    <mergeCell ref="BM4:BX5"/>
    <mergeCell ref="AC8:AI9"/>
    <mergeCell ref="AB24:AH24"/>
    <mergeCell ref="X22:Z22"/>
    <mergeCell ref="E20:W20"/>
    <mergeCell ref="A18:B18"/>
    <mergeCell ref="AP48:AV48"/>
    <mergeCell ref="AB37:AH37"/>
    <mergeCell ref="AP52:AV52"/>
    <mergeCell ref="AP49:AV49"/>
    <mergeCell ref="C14:D14"/>
    <mergeCell ref="A14:B14"/>
    <mergeCell ref="E14:W14"/>
    <mergeCell ref="E23:W23"/>
    <mergeCell ref="AB21:AH21"/>
    <mergeCell ref="X19:Z19"/>
    <mergeCell ref="AZ14:BS14"/>
    <mergeCell ref="AP20:AV20"/>
    <mergeCell ref="AB19:AH19"/>
    <mergeCell ref="X18:Z18"/>
    <mergeCell ref="AZ17:BS17"/>
    <mergeCell ref="AZ18:BS18"/>
    <mergeCell ref="E17:W17"/>
    <mergeCell ref="E18:W18"/>
    <mergeCell ref="G11:K11"/>
    <mergeCell ref="P11:Y11"/>
    <mergeCell ref="AP18:AV18"/>
    <mergeCell ref="A53:B53"/>
    <mergeCell ref="C53:D53"/>
    <mergeCell ref="A45:B45"/>
    <mergeCell ref="A21:B21"/>
    <mergeCell ref="A22:B22"/>
    <mergeCell ref="A23:B23"/>
    <mergeCell ref="A24:B24"/>
    <mergeCell ref="A25:B25"/>
    <mergeCell ref="C25:D25"/>
    <mergeCell ref="C26:D26"/>
    <mergeCell ref="C27:D27"/>
    <mergeCell ref="C30:D30"/>
    <mergeCell ref="A28:B28"/>
    <mergeCell ref="C28:D28"/>
    <mergeCell ref="A29:B29"/>
    <mergeCell ref="C29:D29"/>
    <mergeCell ref="C31:D31"/>
    <mergeCell ref="C24:D24"/>
    <mergeCell ref="A32:B32"/>
    <mergeCell ref="C32:D32"/>
    <mergeCell ref="A26:B26"/>
    <mergeCell ref="A49:B49"/>
    <mergeCell ref="C49:D49"/>
    <mergeCell ref="A50:B50"/>
    <mergeCell ref="C50:D50"/>
    <mergeCell ref="C45:D45"/>
    <mergeCell ref="AW6:BA7"/>
    <mergeCell ref="BB6:BX7"/>
    <mergeCell ref="AA6:AI7"/>
    <mergeCell ref="AJ6:AU7"/>
    <mergeCell ref="U4:Y5"/>
    <mergeCell ref="F4:T5"/>
    <mergeCell ref="AZ15:BS15"/>
    <mergeCell ref="AA11:AE11"/>
    <mergeCell ref="AM10:AP10"/>
    <mergeCell ref="AM11:AP11"/>
    <mergeCell ref="AB16:AH16"/>
    <mergeCell ref="AP16:AV16"/>
    <mergeCell ref="E16:W16"/>
    <mergeCell ref="BB4:BF5"/>
    <mergeCell ref="BG4:BL5"/>
    <mergeCell ref="A2:E2"/>
    <mergeCell ref="F2:O2"/>
    <mergeCell ref="A4:E5"/>
    <mergeCell ref="BK11:BO11"/>
    <mergeCell ref="AY2:BB2"/>
    <mergeCell ref="BC2:BG2"/>
    <mergeCell ref="BH2:BI2"/>
    <mergeCell ref="F10:L10"/>
    <mergeCell ref="AF10:AL10"/>
    <mergeCell ref="AF11:AL11"/>
    <mergeCell ref="AW8:BA10"/>
    <mergeCell ref="AI14:AM14"/>
    <mergeCell ref="AN14:AO14"/>
    <mergeCell ref="AI15:AM15"/>
    <mergeCell ref="AI16:AM16"/>
    <mergeCell ref="BU2:BV2"/>
    <mergeCell ref="AA1:AV2"/>
    <mergeCell ref="BS2:BT2"/>
    <mergeCell ref="BN2:BO2"/>
    <mergeCell ref="BP2:BQ2"/>
    <mergeCell ref="X20:Z20"/>
    <mergeCell ref="E24:W24"/>
    <mergeCell ref="X21:Z21"/>
    <mergeCell ref="AB23:AH23"/>
    <mergeCell ref="X56:Z56"/>
    <mergeCell ref="AP30:AV30"/>
    <mergeCell ref="AB27:AH27"/>
    <mergeCell ref="AB32:AH32"/>
    <mergeCell ref="AP32:AV32"/>
    <mergeCell ref="AB31:AH31"/>
    <mergeCell ref="AP31:AV31"/>
    <mergeCell ref="AP53:AV53"/>
    <mergeCell ref="AP45:AV45"/>
    <mergeCell ref="AB46:AH46"/>
    <mergeCell ref="AP46:AV46"/>
    <mergeCell ref="AB35:AH35"/>
    <mergeCell ref="AP35:AV35"/>
    <mergeCell ref="E7:R7"/>
    <mergeCell ref="M11:O11"/>
    <mergeCell ref="AB15:AH15"/>
    <mergeCell ref="AP15:AV15"/>
    <mergeCell ref="AB20:AH20"/>
    <mergeCell ref="AP17:AV17"/>
    <mergeCell ref="AP14:AV14"/>
    <mergeCell ref="AP19:AV19"/>
    <mergeCell ref="BJ2:BK2"/>
    <mergeCell ref="BL2:BM2"/>
    <mergeCell ref="E26:W26"/>
    <mergeCell ref="E27:W27"/>
    <mergeCell ref="A79:B79"/>
    <mergeCell ref="C79:D79"/>
    <mergeCell ref="E79:W79"/>
    <mergeCell ref="X79:Z79"/>
    <mergeCell ref="AB79:AH79"/>
    <mergeCell ref="AP79:AV79"/>
    <mergeCell ref="A80:B80"/>
    <mergeCell ref="C80:D80"/>
    <mergeCell ref="X64:AA64"/>
    <mergeCell ref="E80:W80"/>
    <mergeCell ref="X80:Z80"/>
    <mergeCell ref="AB65:AH65"/>
    <mergeCell ref="AP65:AV65"/>
    <mergeCell ref="AB64:AH64"/>
    <mergeCell ref="AP64:AV64"/>
    <mergeCell ref="X65:Z65"/>
    <mergeCell ref="A64:B64"/>
    <mergeCell ref="C64:D64"/>
    <mergeCell ref="E64:W64"/>
    <mergeCell ref="A65:B65"/>
    <mergeCell ref="C65:D65"/>
    <mergeCell ref="E65:W65"/>
    <mergeCell ref="AI65:AM65"/>
    <mergeCell ref="AN65:AO65"/>
    <mergeCell ref="AI66:AM66"/>
    <mergeCell ref="AN66:AO66"/>
    <mergeCell ref="AI67:AM67"/>
    <mergeCell ref="AN67:AO67"/>
    <mergeCell ref="AI68:AM68"/>
    <mergeCell ref="AN68:AO68"/>
    <mergeCell ref="AI69:AM69"/>
    <mergeCell ref="AN69:AO69"/>
    <mergeCell ref="AP68:AV68"/>
    <mergeCell ref="C66:D66"/>
    <mergeCell ref="E66:W66"/>
    <mergeCell ref="X66:Z66"/>
    <mergeCell ref="AB67:AH67"/>
    <mergeCell ref="AP67:AV67"/>
    <mergeCell ref="A60:B60"/>
    <mergeCell ref="C60:D60"/>
    <mergeCell ref="E60:W60"/>
    <mergeCell ref="A61:B61"/>
    <mergeCell ref="C61:D61"/>
    <mergeCell ref="AI60:AM60"/>
    <mergeCell ref="AN60:AO60"/>
    <mergeCell ref="E61:W61"/>
    <mergeCell ref="AP61:AV61"/>
    <mergeCell ref="AI61:AM61"/>
    <mergeCell ref="AN61:AO61"/>
    <mergeCell ref="C81:D81"/>
    <mergeCell ref="E81:W81"/>
    <mergeCell ref="X81:Z81"/>
    <mergeCell ref="A82:B82"/>
    <mergeCell ref="C82:D82"/>
    <mergeCell ref="E82:W82"/>
    <mergeCell ref="X82:Z82"/>
    <mergeCell ref="A86:B86"/>
    <mergeCell ref="C86:D86"/>
    <mergeCell ref="E86:W86"/>
    <mergeCell ref="AI82:AM82"/>
    <mergeCell ref="AN82:AO82"/>
    <mergeCell ref="AI83:AM83"/>
    <mergeCell ref="AN83:AO83"/>
    <mergeCell ref="AI84:AM84"/>
    <mergeCell ref="AN84:AO84"/>
    <mergeCell ref="AI85:AM85"/>
    <mergeCell ref="AN85:AO85"/>
    <mergeCell ref="AB90:AH90"/>
    <mergeCell ref="AP90:AV90"/>
    <mergeCell ref="AB89:AH89"/>
    <mergeCell ref="AP89:AV89"/>
    <mergeCell ref="AB88:AH88"/>
    <mergeCell ref="AP88:AV88"/>
    <mergeCell ref="AB87:AH87"/>
    <mergeCell ref="AP87:AV87"/>
    <mergeCell ref="AB86:AH86"/>
    <mergeCell ref="AP86:AV86"/>
    <mergeCell ref="AB85:AH85"/>
    <mergeCell ref="AP85:AV85"/>
    <mergeCell ref="AI86:AM86"/>
    <mergeCell ref="AN86:AO86"/>
    <mergeCell ref="AI87:AM87"/>
    <mergeCell ref="AN87:AO87"/>
    <mergeCell ref="C84:D84"/>
    <mergeCell ref="E84:W84"/>
    <mergeCell ref="X84:Z84"/>
    <mergeCell ref="X86:Z86"/>
    <mergeCell ref="AI88:AM88"/>
    <mergeCell ref="AN88:AO88"/>
    <mergeCell ref="AI89:AM89"/>
    <mergeCell ref="AN89:AO89"/>
    <mergeCell ref="AI90:AM90"/>
    <mergeCell ref="AN90:AO90"/>
    <mergeCell ref="AB47:AH47"/>
    <mergeCell ref="AP47:AV47"/>
    <mergeCell ref="E47:W47"/>
    <mergeCell ref="AB36:AH36"/>
    <mergeCell ref="AP36:AV36"/>
    <mergeCell ref="X37:Z37"/>
    <mergeCell ref="X42:Z42"/>
    <mergeCell ref="AP37:AV37"/>
    <mergeCell ref="X45:Z45"/>
    <mergeCell ref="AP43:AV43"/>
    <mergeCell ref="E45:W45"/>
    <mergeCell ref="AB44:AH44"/>
    <mergeCell ref="AI36:AM36"/>
    <mergeCell ref="AN36:AO36"/>
    <mergeCell ref="AI37:AM37"/>
    <mergeCell ref="E30:W30"/>
    <mergeCell ref="AP44:AV44"/>
    <mergeCell ref="AP27:AV27"/>
    <mergeCell ref="AB28:AH28"/>
    <mergeCell ref="X35:AA35"/>
    <mergeCell ref="AP29:AV29"/>
    <mergeCell ref="AN31:AO31"/>
    <mergeCell ref="AN32:AO32"/>
    <mergeCell ref="AN42:AO42"/>
    <mergeCell ref="AI43:AM43"/>
    <mergeCell ref="AN43:AO43"/>
    <mergeCell ref="AI44:AM44"/>
    <mergeCell ref="AN37:AO37"/>
    <mergeCell ref="AI38:AM38"/>
    <mergeCell ref="AN38:AO38"/>
    <mergeCell ref="AI39:AM39"/>
    <mergeCell ref="AN39:AO39"/>
    <mergeCell ref="AI40:AM40"/>
    <mergeCell ref="AN40:AO40"/>
    <mergeCell ref="AI41:AM41"/>
    <mergeCell ref="AN41:AO41"/>
    <mergeCell ref="AI42:AM42"/>
    <mergeCell ref="AB30:AH30"/>
    <mergeCell ref="AP39:AV39"/>
    <mergeCell ref="X28:Z28"/>
    <mergeCell ref="AB42:AH42"/>
    <mergeCell ref="X23:Z23"/>
    <mergeCell ref="X24:Z24"/>
    <mergeCell ref="AB22:AH22"/>
    <mergeCell ref="AP22:AV22"/>
    <mergeCell ref="A46:B46"/>
    <mergeCell ref="C46:D46"/>
    <mergeCell ref="E46:W46"/>
    <mergeCell ref="X46:Z46"/>
    <mergeCell ref="AB40:AH40"/>
    <mergeCell ref="AP40:AV40"/>
    <mergeCell ref="E41:W41"/>
    <mergeCell ref="X41:Z41"/>
    <mergeCell ref="AB41:AH41"/>
    <mergeCell ref="AP41:AV41"/>
    <mergeCell ref="A42:B42"/>
    <mergeCell ref="C42:D42"/>
    <mergeCell ref="E42:W42"/>
    <mergeCell ref="AP42:AV42"/>
    <mergeCell ref="AP25:AV25"/>
    <mergeCell ref="E32:W32"/>
    <mergeCell ref="E25:W25"/>
    <mergeCell ref="A38:B38"/>
    <mergeCell ref="C38:D38"/>
    <mergeCell ref="E38:W38"/>
    <mergeCell ref="X38:Z38"/>
    <mergeCell ref="AB38:AH38"/>
    <mergeCell ref="AP38:AV38"/>
    <mergeCell ref="A39:B39"/>
    <mergeCell ref="C39:D39"/>
    <mergeCell ref="E39:W39"/>
    <mergeCell ref="X39:Z39"/>
    <mergeCell ref="AB39:AH39"/>
    <mergeCell ref="A10:E12"/>
    <mergeCell ref="F12:L12"/>
    <mergeCell ref="M12:Y12"/>
    <mergeCell ref="A35:B35"/>
    <mergeCell ref="C35:D35"/>
    <mergeCell ref="E35:W35"/>
    <mergeCell ref="X15:Z15"/>
    <mergeCell ref="X31:Z31"/>
    <mergeCell ref="X32:Z32"/>
    <mergeCell ref="X25:Z25"/>
    <mergeCell ref="X26:Z26"/>
    <mergeCell ref="X27:Z27"/>
    <mergeCell ref="X30:Z30"/>
    <mergeCell ref="A19:B19"/>
    <mergeCell ref="A20:B20"/>
    <mergeCell ref="E28:W28"/>
    <mergeCell ref="A44:B44"/>
    <mergeCell ref="C44:D44"/>
    <mergeCell ref="E44:W44"/>
    <mergeCell ref="X44:Z44"/>
    <mergeCell ref="C34:D34"/>
    <mergeCell ref="A36:B36"/>
    <mergeCell ref="C36:D36"/>
    <mergeCell ref="E36:W36"/>
    <mergeCell ref="X36:Z36"/>
    <mergeCell ref="A37:B37"/>
    <mergeCell ref="A40:B40"/>
    <mergeCell ref="C40:D40"/>
    <mergeCell ref="E40:W40"/>
    <mergeCell ref="X40:Z40"/>
    <mergeCell ref="A41:B41"/>
    <mergeCell ref="C41:D41"/>
    <mergeCell ref="E50:W50"/>
    <mergeCell ref="X50:Z50"/>
    <mergeCell ref="AB50:AH50"/>
    <mergeCell ref="AP50:AV50"/>
    <mergeCell ref="A48:B48"/>
    <mergeCell ref="C48:D48"/>
    <mergeCell ref="E48:W48"/>
    <mergeCell ref="X48:Z48"/>
    <mergeCell ref="E49:W49"/>
    <mergeCell ref="X49:Z49"/>
    <mergeCell ref="AB49:AH49"/>
    <mergeCell ref="AN44:AO44"/>
    <mergeCell ref="AI45:AM45"/>
    <mergeCell ref="AN45:AO45"/>
    <mergeCell ref="AI46:AM46"/>
    <mergeCell ref="AN46:AO46"/>
    <mergeCell ref="A69:B69"/>
    <mergeCell ref="C69:D69"/>
    <mergeCell ref="E69:W69"/>
    <mergeCell ref="X69:Z69"/>
    <mergeCell ref="AB69:AH69"/>
    <mergeCell ref="AP69:AV69"/>
    <mergeCell ref="E54:W54"/>
    <mergeCell ref="X54:Z54"/>
    <mergeCell ref="AB54:AH54"/>
    <mergeCell ref="AP54:AV54"/>
    <mergeCell ref="A51:B51"/>
    <mergeCell ref="C51:D51"/>
    <mergeCell ref="E51:W51"/>
    <mergeCell ref="X51:Z51"/>
    <mergeCell ref="AB48:AH48"/>
    <mergeCell ref="E52:W52"/>
    <mergeCell ref="X52:Z52"/>
    <mergeCell ref="AB52:AH52"/>
    <mergeCell ref="A66:B66"/>
    <mergeCell ref="AB61:AH61"/>
    <mergeCell ref="A54:B54"/>
    <mergeCell ref="C54:D54"/>
    <mergeCell ref="AB56:AH56"/>
    <mergeCell ref="AB60:AH60"/>
    <mergeCell ref="AP60:AV60"/>
    <mergeCell ref="X60:Z60"/>
    <mergeCell ref="X61:Z61"/>
    <mergeCell ref="AP51:AV51"/>
    <mergeCell ref="A52:B52"/>
    <mergeCell ref="C52:D52"/>
    <mergeCell ref="AB66:AH66"/>
    <mergeCell ref="A67:B67"/>
    <mergeCell ref="X58:Z58"/>
    <mergeCell ref="X59:Z59"/>
    <mergeCell ref="AB59:AH59"/>
    <mergeCell ref="AP59:AV59"/>
    <mergeCell ref="AB58:AH58"/>
    <mergeCell ref="AP58:AV58"/>
    <mergeCell ref="X57:Z57"/>
    <mergeCell ref="X55:Z55"/>
    <mergeCell ref="AB55:AH55"/>
    <mergeCell ref="AP55:AV55"/>
    <mergeCell ref="A57:B57"/>
    <mergeCell ref="C57:D57"/>
    <mergeCell ref="E57:W57"/>
    <mergeCell ref="A59:B59"/>
    <mergeCell ref="C59:D59"/>
    <mergeCell ref="E59:W59"/>
    <mergeCell ref="C56:D56"/>
    <mergeCell ref="E56:W56"/>
    <mergeCell ref="C55:D55"/>
    <mergeCell ref="A55:B55"/>
    <mergeCell ref="E55:W55"/>
    <mergeCell ref="A56:B56"/>
    <mergeCell ref="AI56:AM56"/>
    <mergeCell ref="AN56:AO56"/>
    <mergeCell ref="AI57:AM57"/>
    <mergeCell ref="AN57:AO57"/>
    <mergeCell ref="AI58:AM58"/>
    <mergeCell ref="AN58:AO58"/>
    <mergeCell ref="AI59:AM59"/>
    <mergeCell ref="AN59:AO59"/>
    <mergeCell ref="A70:B70"/>
    <mergeCell ref="C70:D70"/>
    <mergeCell ref="E70:W70"/>
    <mergeCell ref="X70:Z70"/>
    <mergeCell ref="AB70:AH70"/>
    <mergeCell ref="C67:D67"/>
    <mergeCell ref="E67:W67"/>
    <mergeCell ref="X67:Z67"/>
    <mergeCell ref="A68:B68"/>
    <mergeCell ref="C68:D68"/>
    <mergeCell ref="E68:W68"/>
    <mergeCell ref="X68:Z68"/>
    <mergeCell ref="AB68:AH68"/>
    <mergeCell ref="AP70:AV70"/>
    <mergeCell ref="A71:B71"/>
    <mergeCell ref="C71:D71"/>
    <mergeCell ref="E71:W71"/>
    <mergeCell ref="X71:Z71"/>
    <mergeCell ref="AB71:AH71"/>
    <mergeCell ref="AP71:AV71"/>
    <mergeCell ref="A72:B72"/>
    <mergeCell ref="C72:D72"/>
    <mergeCell ref="E72:W72"/>
    <mergeCell ref="X72:Z72"/>
    <mergeCell ref="AB72:AH72"/>
    <mergeCell ref="AP72:AV72"/>
    <mergeCell ref="AI72:AM72"/>
    <mergeCell ref="AN72:AO72"/>
    <mergeCell ref="AI70:AM70"/>
    <mergeCell ref="AN70:AO70"/>
    <mergeCell ref="AI71:AM71"/>
    <mergeCell ref="AN71:AO71"/>
    <mergeCell ref="A73:B73"/>
    <mergeCell ref="A74:B74"/>
    <mergeCell ref="C74:D74"/>
    <mergeCell ref="E74:W74"/>
    <mergeCell ref="X74:Z74"/>
    <mergeCell ref="A75:B75"/>
    <mergeCell ref="C75:D75"/>
    <mergeCell ref="E75:W75"/>
    <mergeCell ref="X75:Z75"/>
    <mergeCell ref="AB75:AH75"/>
    <mergeCell ref="AP75:AV75"/>
    <mergeCell ref="A76:B76"/>
    <mergeCell ref="C76:D76"/>
    <mergeCell ref="E76:W76"/>
    <mergeCell ref="X76:Z76"/>
    <mergeCell ref="AB76:AH76"/>
    <mergeCell ref="AP76:AV76"/>
    <mergeCell ref="AB74:AH74"/>
    <mergeCell ref="AP74:AV74"/>
    <mergeCell ref="C73:D73"/>
    <mergeCell ref="E73:W73"/>
    <mergeCell ref="X73:Z73"/>
    <mergeCell ref="AB73:AH73"/>
    <mergeCell ref="AP73:AV73"/>
    <mergeCell ref="AI74:AM74"/>
    <mergeCell ref="AN74:AO74"/>
    <mergeCell ref="AI75:AM75"/>
    <mergeCell ref="AN75:AO75"/>
    <mergeCell ref="AI73:AM73"/>
    <mergeCell ref="AN73:AO73"/>
    <mergeCell ref="AI76:AM76"/>
    <mergeCell ref="AN76:AO76"/>
    <mergeCell ref="A77:B77"/>
    <mergeCell ref="C77:D77"/>
    <mergeCell ref="E77:W77"/>
    <mergeCell ref="X77:Z77"/>
    <mergeCell ref="AB77:AH77"/>
    <mergeCell ref="AP77:AV77"/>
    <mergeCell ref="A78:B78"/>
    <mergeCell ref="C78:D78"/>
    <mergeCell ref="E78:W78"/>
    <mergeCell ref="X78:Z78"/>
    <mergeCell ref="AB78:AH78"/>
    <mergeCell ref="AP78:AV78"/>
    <mergeCell ref="A85:B85"/>
    <mergeCell ref="C85:D85"/>
    <mergeCell ref="E85:W85"/>
    <mergeCell ref="X85:Z85"/>
    <mergeCell ref="AB84:AH84"/>
    <mergeCell ref="AP84:AV84"/>
    <mergeCell ref="AB83:AH83"/>
    <mergeCell ref="AP83:AV83"/>
    <mergeCell ref="A83:B83"/>
    <mergeCell ref="C83:D83"/>
    <mergeCell ref="E83:W83"/>
    <mergeCell ref="X83:Z83"/>
    <mergeCell ref="AB80:AH80"/>
    <mergeCell ref="AP80:AV80"/>
    <mergeCell ref="A84:B84"/>
    <mergeCell ref="AB82:AH82"/>
    <mergeCell ref="AP82:AV82"/>
    <mergeCell ref="AB81:AH81"/>
    <mergeCell ref="AP81:AV81"/>
    <mergeCell ref="A81:B81"/>
    <mergeCell ref="A87:B87"/>
    <mergeCell ref="C87:D87"/>
    <mergeCell ref="E87:W87"/>
    <mergeCell ref="X87:Z87"/>
    <mergeCell ref="A88:B88"/>
    <mergeCell ref="C88:D88"/>
    <mergeCell ref="E88:W88"/>
    <mergeCell ref="X88:Z88"/>
    <mergeCell ref="A93:B93"/>
    <mergeCell ref="C93:D93"/>
    <mergeCell ref="E93:W93"/>
    <mergeCell ref="A89:B89"/>
    <mergeCell ref="C89:D89"/>
    <mergeCell ref="E89:W89"/>
    <mergeCell ref="X89:Z89"/>
    <mergeCell ref="A90:B90"/>
    <mergeCell ref="C90:D90"/>
    <mergeCell ref="E90:W90"/>
    <mergeCell ref="X90:Z90"/>
    <mergeCell ref="X93:AA93"/>
    <mergeCell ref="A95:B95"/>
    <mergeCell ref="C95:D95"/>
    <mergeCell ref="E95:W95"/>
    <mergeCell ref="X95:Z95"/>
    <mergeCell ref="AB95:AH95"/>
    <mergeCell ref="AP95:AV95"/>
    <mergeCell ref="A96:B96"/>
    <mergeCell ref="C96:D96"/>
    <mergeCell ref="E96:W96"/>
    <mergeCell ref="X96:Z96"/>
    <mergeCell ref="AB96:AH96"/>
    <mergeCell ref="AP96:AV96"/>
    <mergeCell ref="AB93:AH93"/>
    <mergeCell ref="AP93:AV93"/>
    <mergeCell ref="A94:B94"/>
    <mergeCell ref="C94:D94"/>
    <mergeCell ref="E94:W94"/>
    <mergeCell ref="X94:Z94"/>
    <mergeCell ref="AB94:AH94"/>
    <mergeCell ref="AP94:AV94"/>
    <mergeCell ref="AI94:AM94"/>
    <mergeCell ref="AN94:AO94"/>
    <mergeCell ref="AI95:AM95"/>
    <mergeCell ref="AN95:AO95"/>
    <mergeCell ref="AI96:AM96"/>
    <mergeCell ref="AN96:AO96"/>
    <mergeCell ref="A99:B99"/>
    <mergeCell ref="C99:D99"/>
    <mergeCell ref="E99:W99"/>
    <mergeCell ref="X99:Z99"/>
    <mergeCell ref="AB99:AH99"/>
    <mergeCell ref="AP99:AV99"/>
    <mergeCell ref="A100:B100"/>
    <mergeCell ref="C100:D100"/>
    <mergeCell ref="E100:W100"/>
    <mergeCell ref="X100:Z100"/>
    <mergeCell ref="AB100:AH100"/>
    <mergeCell ref="AP100:AV100"/>
    <mergeCell ref="A97:B97"/>
    <mergeCell ref="C97:D97"/>
    <mergeCell ref="E97:W97"/>
    <mergeCell ref="X97:Z97"/>
    <mergeCell ref="AB97:AH97"/>
    <mergeCell ref="AP97:AV97"/>
    <mergeCell ref="A98:B98"/>
    <mergeCell ref="C98:D98"/>
    <mergeCell ref="E98:W98"/>
    <mergeCell ref="X98:Z98"/>
    <mergeCell ref="AB98:AH98"/>
    <mergeCell ref="AP98:AV98"/>
    <mergeCell ref="AI97:AM97"/>
    <mergeCell ref="AN97:AO97"/>
    <mergeCell ref="AI98:AM98"/>
    <mergeCell ref="AN98:AO98"/>
    <mergeCell ref="AI100:AM100"/>
    <mergeCell ref="AN100:AO100"/>
    <mergeCell ref="AI99:AM99"/>
    <mergeCell ref="AN99:AO99"/>
    <mergeCell ref="A103:B103"/>
    <mergeCell ref="C103:D103"/>
    <mergeCell ref="E103:W103"/>
    <mergeCell ref="X103:Z103"/>
    <mergeCell ref="AB103:AH103"/>
    <mergeCell ref="AP103:AV103"/>
    <mergeCell ref="A104:B104"/>
    <mergeCell ref="C104:D104"/>
    <mergeCell ref="E104:W104"/>
    <mergeCell ref="X104:Z104"/>
    <mergeCell ref="AB104:AH104"/>
    <mergeCell ref="AP104:AV104"/>
    <mergeCell ref="A101:B101"/>
    <mergeCell ref="C101:D101"/>
    <mergeCell ref="E101:W101"/>
    <mergeCell ref="X101:Z101"/>
    <mergeCell ref="AB101:AH101"/>
    <mergeCell ref="AP101:AV101"/>
    <mergeCell ref="A102:B102"/>
    <mergeCell ref="C102:D102"/>
    <mergeCell ref="E102:W102"/>
    <mergeCell ref="X102:Z102"/>
    <mergeCell ref="AB102:AH102"/>
    <mergeCell ref="AP102:AV102"/>
    <mergeCell ref="AI101:AM101"/>
    <mergeCell ref="AN101:AO101"/>
    <mergeCell ref="AI102:AM102"/>
    <mergeCell ref="AN102:AO102"/>
    <mergeCell ref="AI103:AM103"/>
    <mergeCell ref="AN103:AO103"/>
    <mergeCell ref="AI104:AM104"/>
    <mergeCell ref="AN104:AO104"/>
    <mergeCell ref="A107:B107"/>
    <mergeCell ref="C107:D107"/>
    <mergeCell ref="E107:W107"/>
    <mergeCell ref="X107:Z107"/>
    <mergeCell ref="AB107:AH107"/>
    <mergeCell ref="AP107:AV107"/>
    <mergeCell ref="A108:B108"/>
    <mergeCell ref="C108:D108"/>
    <mergeCell ref="E108:W108"/>
    <mergeCell ref="X108:Z108"/>
    <mergeCell ref="AB108:AH108"/>
    <mergeCell ref="AP108:AV108"/>
    <mergeCell ref="A105:B105"/>
    <mergeCell ref="C105:D105"/>
    <mergeCell ref="E105:W105"/>
    <mergeCell ref="X105:Z105"/>
    <mergeCell ref="AB105:AH105"/>
    <mergeCell ref="AP105:AV105"/>
    <mergeCell ref="A106:B106"/>
    <mergeCell ref="C106:D106"/>
    <mergeCell ref="E106:W106"/>
    <mergeCell ref="X106:Z106"/>
    <mergeCell ref="AB106:AH106"/>
    <mergeCell ref="AP106:AV106"/>
    <mergeCell ref="AI107:AM107"/>
    <mergeCell ref="AN107:AO107"/>
    <mergeCell ref="AI108:AM108"/>
    <mergeCell ref="AN108:AO108"/>
    <mergeCell ref="AI105:AM105"/>
    <mergeCell ref="AN105:AO105"/>
    <mergeCell ref="AI106:AM106"/>
    <mergeCell ref="AN106:AO106"/>
    <mergeCell ref="A111:B111"/>
    <mergeCell ref="C111:D111"/>
    <mergeCell ref="E111:W111"/>
    <mergeCell ref="X111:Z111"/>
    <mergeCell ref="AB111:AH111"/>
    <mergeCell ref="AP111:AV111"/>
    <mergeCell ref="A112:B112"/>
    <mergeCell ref="C112:D112"/>
    <mergeCell ref="E112:W112"/>
    <mergeCell ref="X112:Z112"/>
    <mergeCell ref="AB112:AH112"/>
    <mergeCell ref="AP112:AV112"/>
    <mergeCell ref="A109:B109"/>
    <mergeCell ref="C109:D109"/>
    <mergeCell ref="E109:W109"/>
    <mergeCell ref="X109:Z109"/>
    <mergeCell ref="AB109:AH109"/>
    <mergeCell ref="AP109:AV109"/>
    <mergeCell ref="A110:B110"/>
    <mergeCell ref="C110:D110"/>
    <mergeCell ref="E110:W110"/>
    <mergeCell ref="X110:Z110"/>
    <mergeCell ref="AB110:AH110"/>
    <mergeCell ref="AP110:AV110"/>
    <mergeCell ref="AI109:AM109"/>
    <mergeCell ref="AN109:AO109"/>
    <mergeCell ref="AI110:AM110"/>
    <mergeCell ref="AN110:AO110"/>
    <mergeCell ref="AI111:AM111"/>
    <mergeCell ref="AN111:AO111"/>
    <mergeCell ref="AI112:AM112"/>
    <mergeCell ref="AN112:AO112"/>
    <mergeCell ref="A115:B115"/>
    <mergeCell ref="C115:D115"/>
    <mergeCell ref="E115:W115"/>
    <mergeCell ref="X115:Z115"/>
    <mergeCell ref="AB115:AH115"/>
    <mergeCell ref="AP115:AV115"/>
    <mergeCell ref="A116:B116"/>
    <mergeCell ref="C116:D116"/>
    <mergeCell ref="E116:W116"/>
    <mergeCell ref="X116:Z116"/>
    <mergeCell ref="AB116:AH116"/>
    <mergeCell ref="AP116:AV116"/>
    <mergeCell ref="A113:B113"/>
    <mergeCell ref="C113:D113"/>
    <mergeCell ref="E113:W113"/>
    <mergeCell ref="X113:Z113"/>
    <mergeCell ref="AB113:AH113"/>
    <mergeCell ref="AP113:AV113"/>
    <mergeCell ref="A114:B114"/>
    <mergeCell ref="C114:D114"/>
    <mergeCell ref="E114:W114"/>
    <mergeCell ref="X114:Z114"/>
    <mergeCell ref="AB114:AH114"/>
    <mergeCell ref="AP114:AV114"/>
    <mergeCell ref="AI113:AM113"/>
    <mergeCell ref="AN113:AO113"/>
    <mergeCell ref="AI114:AM114"/>
    <mergeCell ref="AN114:AO114"/>
    <mergeCell ref="AI115:AM115"/>
    <mergeCell ref="AN115:AO115"/>
    <mergeCell ref="AI116:AM116"/>
    <mergeCell ref="AN116:AO116"/>
    <mergeCell ref="A119:B119"/>
    <mergeCell ref="C119:D119"/>
    <mergeCell ref="E119:W119"/>
    <mergeCell ref="X119:Z119"/>
    <mergeCell ref="AB119:AH119"/>
    <mergeCell ref="AP119:AV119"/>
    <mergeCell ref="AI120:AO120"/>
    <mergeCell ref="AP120:AV120"/>
    <mergeCell ref="A117:B117"/>
    <mergeCell ref="C117:D117"/>
    <mergeCell ref="E117:W117"/>
    <mergeCell ref="X117:Z117"/>
    <mergeCell ref="AB117:AH117"/>
    <mergeCell ref="AP117:AV117"/>
    <mergeCell ref="A118:B118"/>
    <mergeCell ref="C118:D118"/>
    <mergeCell ref="E118:W118"/>
    <mergeCell ref="X118:Z118"/>
    <mergeCell ref="AB118:AH118"/>
    <mergeCell ref="AP118:AV118"/>
    <mergeCell ref="AI118:AM118"/>
    <mergeCell ref="AN118:AO118"/>
    <mergeCell ref="AI119:AM119"/>
    <mergeCell ref="AN119:AO119"/>
    <mergeCell ref="AI117:AM117"/>
    <mergeCell ref="AN117:AO117"/>
    <mergeCell ref="A124:B124"/>
    <mergeCell ref="C124:D124"/>
    <mergeCell ref="E124:W124"/>
    <mergeCell ref="X124:Z124"/>
    <mergeCell ref="AB124:AH124"/>
    <mergeCell ref="AP124:AV124"/>
    <mergeCell ref="A125:B125"/>
    <mergeCell ref="C125:D125"/>
    <mergeCell ref="E125:W125"/>
    <mergeCell ref="X125:Z125"/>
    <mergeCell ref="AB125:AH125"/>
    <mergeCell ref="AP125:AV125"/>
    <mergeCell ref="A122:B122"/>
    <mergeCell ref="C122:D122"/>
    <mergeCell ref="E122:W122"/>
    <mergeCell ref="AB122:AH122"/>
    <mergeCell ref="AP122:AV122"/>
    <mergeCell ref="A123:B123"/>
    <mergeCell ref="C123:D123"/>
    <mergeCell ref="E123:W123"/>
    <mergeCell ref="X123:Z123"/>
    <mergeCell ref="AB123:AH123"/>
    <mergeCell ref="AP123:AV123"/>
    <mergeCell ref="X122:AA122"/>
    <mergeCell ref="AI123:AM123"/>
    <mergeCell ref="AN123:AO123"/>
    <mergeCell ref="AI124:AM124"/>
    <mergeCell ref="AN124:AO124"/>
    <mergeCell ref="AI125:AM125"/>
    <mergeCell ref="AN125:AO125"/>
    <mergeCell ref="A128:B128"/>
    <mergeCell ref="C128:D128"/>
    <mergeCell ref="E128:W128"/>
    <mergeCell ref="X128:Z128"/>
    <mergeCell ref="AB128:AH128"/>
    <mergeCell ref="AP128:AV128"/>
    <mergeCell ref="A129:B129"/>
    <mergeCell ref="C129:D129"/>
    <mergeCell ref="E129:W129"/>
    <mergeCell ref="X129:Z129"/>
    <mergeCell ref="AB129:AH129"/>
    <mergeCell ref="AP129:AV129"/>
    <mergeCell ref="A126:B126"/>
    <mergeCell ref="C126:D126"/>
    <mergeCell ref="E126:W126"/>
    <mergeCell ref="X126:Z126"/>
    <mergeCell ref="AB126:AH126"/>
    <mergeCell ref="AP126:AV126"/>
    <mergeCell ref="A127:B127"/>
    <mergeCell ref="C127:D127"/>
    <mergeCell ref="E127:W127"/>
    <mergeCell ref="X127:Z127"/>
    <mergeCell ref="AB127:AH127"/>
    <mergeCell ref="AP127:AV127"/>
    <mergeCell ref="AI126:AM126"/>
    <mergeCell ref="AN126:AO126"/>
    <mergeCell ref="AI127:AM127"/>
    <mergeCell ref="AN127:AO127"/>
    <mergeCell ref="AI128:AM128"/>
    <mergeCell ref="AN128:AO128"/>
    <mergeCell ref="AI129:AM129"/>
    <mergeCell ref="AN129:AO129"/>
    <mergeCell ref="A132:B132"/>
    <mergeCell ref="C132:D132"/>
    <mergeCell ref="E132:W132"/>
    <mergeCell ref="X132:Z132"/>
    <mergeCell ref="AB132:AH132"/>
    <mergeCell ref="AP132:AV132"/>
    <mergeCell ref="A133:B133"/>
    <mergeCell ref="C133:D133"/>
    <mergeCell ref="E133:W133"/>
    <mergeCell ref="X133:Z133"/>
    <mergeCell ref="AB133:AH133"/>
    <mergeCell ref="AP133:AV133"/>
    <mergeCell ref="A130:B130"/>
    <mergeCell ref="C130:D130"/>
    <mergeCell ref="E130:W130"/>
    <mergeCell ref="X130:Z130"/>
    <mergeCell ref="AB130:AH130"/>
    <mergeCell ref="AP130:AV130"/>
    <mergeCell ref="A131:B131"/>
    <mergeCell ref="C131:D131"/>
    <mergeCell ref="E131:W131"/>
    <mergeCell ref="X131:Z131"/>
    <mergeCell ref="AB131:AH131"/>
    <mergeCell ref="AP131:AV131"/>
    <mergeCell ref="AI130:AM130"/>
    <mergeCell ref="AN130:AO130"/>
    <mergeCell ref="AI131:AM131"/>
    <mergeCell ref="AN131:AO131"/>
    <mergeCell ref="A136:B136"/>
    <mergeCell ref="C136:D136"/>
    <mergeCell ref="E136:W136"/>
    <mergeCell ref="X136:Z136"/>
    <mergeCell ref="AB136:AH136"/>
    <mergeCell ref="AP136:AV136"/>
    <mergeCell ref="A137:B137"/>
    <mergeCell ref="C137:D137"/>
    <mergeCell ref="E137:W137"/>
    <mergeCell ref="X137:Z137"/>
    <mergeCell ref="AB137:AH137"/>
    <mergeCell ref="AP137:AV137"/>
    <mergeCell ref="A134:B134"/>
    <mergeCell ref="C134:D134"/>
    <mergeCell ref="E134:W134"/>
    <mergeCell ref="X134:Z134"/>
    <mergeCell ref="AB134:AH134"/>
    <mergeCell ref="AP134:AV134"/>
    <mergeCell ref="A135:B135"/>
    <mergeCell ref="C135:D135"/>
    <mergeCell ref="E135:W135"/>
    <mergeCell ref="X135:Z135"/>
    <mergeCell ref="AB135:AH135"/>
    <mergeCell ref="AP135:AV135"/>
    <mergeCell ref="AI136:AM136"/>
    <mergeCell ref="AN136:AO136"/>
    <mergeCell ref="AI137:AM137"/>
    <mergeCell ref="AN137:AO137"/>
    <mergeCell ref="A138:B138"/>
    <mergeCell ref="C138:D138"/>
    <mergeCell ref="E138:W138"/>
    <mergeCell ref="X138:Z138"/>
    <mergeCell ref="AB138:AH138"/>
    <mergeCell ref="AP138:AV138"/>
    <mergeCell ref="A139:B139"/>
    <mergeCell ref="C139:D139"/>
    <mergeCell ref="E139:W139"/>
    <mergeCell ref="X139:Z139"/>
    <mergeCell ref="AB139:AH139"/>
    <mergeCell ref="AP139:AV139"/>
    <mergeCell ref="AI138:AM138"/>
    <mergeCell ref="AN138:AO138"/>
    <mergeCell ref="AI139:AM139"/>
    <mergeCell ref="AN139:AO139"/>
    <mergeCell ref="AI140:AM140"/>
    <mergeCell ref="AN140:AO140"/>
    <mergeCell ref="AN143:AO143"/>
    <mergeCell ref="AI144:AM144"/>
    <mergeCell ref="AN144:AO144"/>
    <mergeCell ref="AI145:AM145"/>
    <mergeCell ref="AN145:AO145"/>
    <mergeCell ref="A140:B140"/>
    <mergeCell ref="C140:D140"/>
    <mergeCell ref="E140:W140"/>
    <mergeCell ref="X140:Z140"/>
    <mergeCell ref="AB140:AH140"/>
    <mergeCell ref="AP140:AV140"/>
    <mergeCell ref="A141:B141"/>
    <mergeCell ref="C141:D141"/>
    <mergeCell ref="E141:W141"/>
    <mergeCell ref="X141:Z141"/>
    <mergeCell ref="AB141:AH141"/>
    <mergeCell ref="AP141:AV141"/>
    <mergeCell ref="AI141:AM141"/>
    <mergeCell ref="AN141:AO141"/>
    <mergeCell ref="AI149:AO149"/>
    <mergeCell ref="AP149:AV149"/>
    <mergeCell ref="A146:B146"/>
    <mergeCell ref="C146:D146"/>
    <mergeCell ref="E146:W146"/>
    <mergeCell ref="X146:Z146"/>
    <mergeCell ref="AB146:AH146"/>
    <mergeCell ref="AP146:AV146"/>
    <mergeCell ref="A147:B147"/>
    <mergeCell ref="C147:D147"/>
    <mergeCell ref="E147:W147"/>
    <mergeCell ref="X147:Z147"/>
    <mergeCell ref="AB147:AH147"/>
    <mergeCell ref="AP147:AV147"/>
    <mergeCell ref="A144:B144"/>
    <mergeCell ref="C144:D144"/>
    <mergeCell ref="E144:W144"/>
    <mergeCell ref="X144:Z144"/>
    <mergeCell ref="AB144:AH144"/>
    <mergeCell ref="AP144:AV144"/>
    <mergeCell ref="A145:B145"/>
    <mergeCell ref="C145:D145"/>
    <mergeCell ref="E145:W145"/>
    <mergeCell ref="X145:Z145"/>
    <mergeCell ref="AB145:AH145"/>
    <mergeCell ref="AP145:AV145"/>
    <mergeCell ref="BP33:BX33"/>
    <mergeCell ref="AF12:AL12"/>
    <mergeCell ref="AM12:AP12"/>
    <mergeCell ref="AQ12:AU12"/>
    <mergeCell ref="AZ16:BV16"/>
    <mergeCell ref="AZ22:BV22"/>
    <mergeCell ref="BB12:BX12"/>
    <mergeCell ref="BS93:BT93"/>
    <mergeCell ref="BU93:BV93"/>
    <mergeCell ref="BS122:BT122"/>
    <mergeCell ref="BU122:BV122"/>
    <mergeCell ref="A148:B148"/>
    <mergeCell ref="C148:D148"/>
    <mergeCell ref="E148:W148"/>
    <mergeCell ref="X148:Z148"/>
    <mergeCell ref="AB148:AH148"/>
    <mergeCell ref="AP148:AV148"/>
    <mergeCell ref="A142:B142"/>
    <mergeCell ref="C142:D142"/>
    <mergeCell ref="E142:W142"/>
    <mergeCell ref="X142:Z142"/>
    <mergeCell ref="AB142:AH142"/>
    <mergeCell ref="AP142:AV142"/>
    <mergeCell ref="A143:B143"/>
    <mergeCell ref="C143:D143"/>
    <mergeCell ref="E143:W143"/>
    <mergeCell ref="X143:Z143"/>
    <mergeCell ref="AB143:AH143"/>
    <mergeCell ref="AP143:AV143"/>
    <mergeCell ref="AI142:AM142"/>
    <mergeCell ref="AN142:AO142"/>
    <mergeCell ref="AI143:AM143"/>
  </mergeCells>
  <phoneticPr fontId="1"/>
  <dataValidations count="7">
    <dataValidation type="list" allowBlank="1" showInputMessage="1" showErrorMessage="1" sqref="M10:O10">
      <formula1>"銀行,信金,信組,農協,労金,その他,　,"</formula1>
    </dataValidation>
    <dataValidation type="list" allowBlank="1" showInputMessage="1" showErrorMessage="1" sqref="G11">
      <formula1>"普通,当座,貯蓄,その他"</formula1>
    </dataValidation>
    <dataValidation type="list" allowBlank="1" showInputMessage="1" showErrorMessage="1" sqref="S3:X3">
      <formula1>"土木,建築,企画,営業本部,総務部,"</formula1>
    </dataValidation>
    <dataValidation imeMode="halfAlpha" allowBlank="1" showInputMessage="1" showErrorMessage="1" sqref="BM4 A15:D32 E7:R7 P11:Y11 BB4 BC2:BG2 BJ2:BK2 BN2:BO2 BU2:BV2 BU35:BV35 BU64:BV64 BU93:BV93 BU122:BV122 A94:D119 AB65:AI90 A65:D90 AB36:AI61 A36:D61 AB123:AI148 A123:D148 AB94:AI119 BG4 AB15:AI32"/>
    <dataValidation imeMode="hiragana" allowBlank="1" showInputMessage="1" showErrorMessage="1" sqref="F10:L10 P10:V10 F4:T5 BB6:BX10 E15:W32 E94:W119 E65:W90 E36:W61 E123:W148 AN15:AO32 AN36:AO61 AN65:AO90 AN94:AO119 AN123:AO148"/>
    <dataValidation imeMode="halfKatakana" allowBlank="1" showInputMessage="1" showErrorMessage="1" sqref="M12:Y12"/>
    <dataValidation type="list" allowBlank="1" showInputMessage="1" showErrorMessage="1" sqref="X123:Z148 X36:Z63 X65:Z92 X94:Z121 X15:Z34">
      <formula1>"10,8,0"</formula1>
    </dataValidation>
  </dataValidations>
  <hyperlinks>
    <hyperlink ref="BD20" r:id="rId1"/>
  </hyperlinks>
  <pageMargins left="0.70866141732283472" right="0.39370078740157483" top="0.39370078740157483" bottom="0.39370078740157483" header="0.47244094488188981" footer="0.31496062992125984"/>
  <pageSetup paperSize="9" scale="97" orientation="landscape" r:id="rId2"/>
  <rowBreaks count="1" manualBreakCount="1">
    <brk id="33" max="7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 tint="0.499984740745262"/>
  </sheetPr>
  <dimension ref="A1:CC149"/>
  <sheetViews>
    <sheetView showGridLines="0" view="pageBreakPreview" topLeftCell="A22" zoomScaleNormal="100" zoomScaleSheetLayoutView="100" workbookViewId="0">
      <selection activeCell="DB14" sqref="DB14"/>
    </sheetView>
  </sheetViews>
  <sheetFormatPr defaultColWidth="1.625" defaultRowHeight="18.75"/>
  <cols>
    <col min="1" max="76" width="1.625" style="19"/>
    <col min="77" max="77" width="18.5" style="19" hidden="1" customWidth="1"/>
    <col min="78" max="78" width="7.125" style="20" hidden="1" customWidth="1"/>
    <col min="79" max="79" width="9" style="19" hidden="1" customWidth="1"/>
    <col min="80" max="80" width="1.625" style="19" customWidth="1"/>
    <col min="81" max="16384" width="1.625" style="19"/>
  </cols>
  <sheetData>
    <row r="1" spans="1:80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  <c r="Y1" s="72"/>
      <c r="Z1" s="73"/>
      <c r="AA1" s="457" t="s">
        <v>118</v>
      </c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80" ht="15" customHeight="1" thickBot="1">
      <c r="A2" s="71"/>
      <c r="B2" s="71"/>
      <c r="C2" s="71"/>
      <c r="D2" s="71"/>
      <c r="E2" s="225" t="s">
        <v>174</v>
      </c>
      <c r="F2" s="225"/>
      <c r="G2" s="225"/>
      <c r="H2" s="225"/>
      <c r="I2" s="225"/>
      <c r="J2" s="155">
        <f>ご入力シート!F2</f>
        <v>0</v>
      </c>
      <c r="K2" s="155"/>
      <c r="L2" s="155"/>
      <c r="M2" s="155"/>
      <c r="N2" s="155"/>
      <c r="O2" s="155"/>
      <c r="P2" s="155"/>
      <c r="Q2" s="155"/>
      <c r="R2" s="155"/>
      <c r="S2" s="155"/>
      <c r="T2" s="71"/>
      <c r="U2" s="71"/>
      <c r="V2" s="71"/>
      <c r="W2" s="71"/>
      <c r="X2" s="72"/>
      <c r="Y2" s="72"/>
      <c r="Z2" s="74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71"/>
      <c r="AX2" s="71"/>
      <c r="AY2" s="459" t="s">
        <v>119</v>
      </c>
      <c r="AZ2" s="459"/>
      <c r="BA2" s="459"/>
      <c r="BB2" s="459"/>
      <c r="BC2" s="452">
        <f>ご入力シート!BC2</f>
        <v>0</v>
      </c>
      <c r="BD2" s="452"/>
      <c r="BE2" s="452"/>
      <c r="BF2" s="452"/>
      <c r="BG2" s="452"/>
      <c r="BH2" s="453" t="s">
        <v>120</v>
      </c>
      <c r="BI2" s="453"/>
      <c r="BJ2" s="452">
        <f>ご入力シート!BJ2</f>
        <v>0</v>
      </c>
      <c r="BK2" s="452"/>
      <c r="BL2" s="453" t="s">
        <v>121</v>
      </c>
      <c r="BM2" s="453"/>
      <c r="BN2" s="452">
        <f>ご入力シート!BN2</f>
        <v>0</v>
      </c>
      <c r="BO2" s="452"/>
      <c r="BP2" s="453" t="s">
        <v>122</v>
      </c>
      <c r="BQ2" s="453"/>
      <c r="BR2" s="75"/>
      <c r="BS2" s="333" t="s">
        <v>123</v>
      </c>
      <c r="BT2" s="333"/>
      <c r="BU2" s="452">
        <f>ご入力シート!BU2</f>
        <v>1</v>
      </c>
      <c r="BV2" s="452"/>
      <c r="BW2" s="71"/>
      <c r="BX2" s="71"/>
    </row>
    <row r="3" spans="1:80" ht="19.5" customHeight="1" thickTop="1" thickBot="1">
      <c r="A3" s="480" t="s">
        <v>124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94" t="s">
        <v>125</v>
      </c>
      <c r="N3" s="494"/>
      <c r="O3" s="494"/>
      <c r="P3" s="494"/>
      <c r="Q3" s="494"/>
      <c r="R3" s="22" t="s">
        <v>126</v>
      </c>
      <c r="S3" s="495">
        <f>ご入力シート!S3</f>
        <v>0</v>
      </c>
      <c r="T3" s="495"/>
      <c r="U3" s="495"/>
      <c r="V3" s="495"/>
      <c r="W3" s="495"/>
      <c r="X3" s="495"/>
      <c r="Y3" s="22" t="s">
        <v>127</v>
      </c>
      <c r="Z3" s="71"/>
      <c r="AA3" s="470" t="s">
        <v>137</v>
      </c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71"/>
      <c r="AX3" s="71"/>
      <c r="AY3" s="71"/>
      <c r="AZ3" s="71"/>
      <c r="BA3" s="71"/>
      <c r="BB3" s="23" t="s">
        <v>128</v>
      </c>
      <c r="BC3" s="71"/>
      <c r="BD3" s="71"/>
      <c r="BE3" s="71"/>
      <c r="BF3" s="23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</row>
    <row r="4" spans="1:80" ht="13.5" customHeight="1">
      <c r="A4" s="378" t="s">
        <v>168</v>
      </c>
      <c r="B4" s="379"/>
      <c r="C4" s="379"/>
      <c r="D4" s="379"/>
      <c r="E4" s="380"/>
      <c r="F4" s="384">
        <f>ご入力シート!F4</f>
        <v>0</v>
      </c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5"/>
      <c r="U4" s="388" t="s">
        <v>12</v>
      </c>
      <c r="V4" s="389"/>
      <c r="W4" s="389"/>
      <c r="X4" s="389"/>
      <c r="Y4" s="390"/>
      <c r="Z4" s="71"/>
      <c r="AA4" s="450">
        <f>ご入力シート!AA4</f>
        <v>0</v>
      </c>
      <c r="AB4" s="329"/>
      <c r="AC4" s="329"/>
      <c r="AD4" s="329"/>
      <c r="AE4" s="329"/>
      <c r="AF4" s="329"/>
      <c r="AG4" s="329"/>
      <c r="AH4" s="329" t="s">
        <v>20</v>
      </c>
      <c r="AI4" s="329"/>
      <c r="AJ4" s="329">
        <f>ご入力シート!AJ4</f>
        <v>0</v>
      </c>
      <c r="AK4" s="329"/>
      <c r="AL4" s="329"/>
      <c r="AM4" s="329" t="s">
        <v>208</v>
      </c>
      <c r="AN4" s="329"/>
      <c r="AO4" s="329"/>
      <c r="AP4" s="329"/>
      <c r="AQ4" s="329"/>
      <c r="AR4" s="329"/>
      <c r="AS4" s="329"/>
      <c r="AT4" s="329"/>
      <c r="AU4" s="331"/>
      <c r="AV4" s="71"/>
      <c r="AW4" s="251" t="s">
        <v>1</v>
      </c>
      <c r="AX4" s="252"/>
      <c r="AY4" s="252"/>
      <c r="AZ4" s="252"/>
      <c r="BA4" s="252"/>
      <c r="BB4" s="398">
        <f>ご入力シート!BB4</f>
        <v>0</v>
      </c>
      <c r="BC4" s="399"/>
      <c r="BD4" s="399"/>
      <c r="BE4" s="399"/>
      <c r="BF4" s="400"/>
      <c r="BG4" s="219" t="s">
        <v>174</v>
      </c>
      <c r="BH4" s="220"/>
      <c r="BI4" s="220"/>
      <c r="BJ4" s="220"/>
      <c r="BK4" s="220"/>
      <c r="BL4" s="221"/>
      <c r="BM4" s="394">
        <f>ご入力シート!BM4</f>
        <v>0</v>
      </c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5"/>
    </row>
    <row r="5" spans="1:80" ht="13.5" customHeight="1">
      <c r="A5" s="381"/>
      <c r="B5" s="382"/>
      <c r="C5" s="382"/>
      <c r="D5" s="382"/>
      <c r="E5" s="383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7"/>
      <c r="U5" s="391"/>
      <c r="V5" s="392"/>
      <c r="W5" s="392"/>
      <c r="X5" s="392"/>
      <c r="Y5" s="393"/>
      <c r="Z5" s="76"/>
      <c r="AA5" s="451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2"/>
      <c r="AV5" s="71"/>
      <c r="AW5" s="253"/>
      <c r="AX5" s="254"/>
      <c r="AY5" s="254"/>
      <c r="AZ5" s="254"/>
      <c r="BA5" s="254"/>
      <c r="BB5" s="401"/>
      <c r="BC5" s="402"/>
      <c r="BD5" s="402"/>
      <c r="BE5" s="402"/>
      <c r="BF5" s="403"/>
      <c r="BG5" s="222"/>
      <c r="BH5" s="223"/>
      <c r="BI5" s="223"/>
      <c r="BJ5" s="223"/>
      <c r="BK5" s="223"/>
      <c r="BL5" s="224"/>
      <c r="BM5" s="396"/>
      <c r="BN5" s="396"/>
      <c r="BO5" s="396"/>
      <c r="BP5" s="396"/>
      <c r="BQ5" s="396"/>
      <c r="BR5" s="396"/>
      <c r="BS5" s="396"/>
      <c r="BT5" s="396"/>
      <c r="BU5" s="396"/>
      <c r="BV5" s="396"/>
      <c r="BW5" s="396"/>
      <c r="BX5" s="397"/>
    </row>
    <row r="6" spans="1:80" ht="4.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411" t="s">
        <v>169</v>
      </c>
      <c r="AB6" s="412"/>
      <c r="AC6" s="412"/>
      <c r="AD6" s="412"/>
      <c r="AE6" s="412"/>
      <c r="AF6" s="412"/>
      <c r="AG6" s="412"/>
      <c r="AH6" s="412"/>
      <c r="AI6" s="413"/>
      <c r="AJ6" s="414">
        <f>ご入力シート!AJ6</f>
        <v>0</v>
      </c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5"/>
      <c r="AV6" s="71"/>
      <c r="AW6" s="418" t="s">
        <v>171</v>
      </c>
      <c r="AX6" s="419"/>
      <c r="AY6" s="419"/>
      <c r="AZ6" s="419"/>
      <c r="BA6" s="419"/>
      <c r="BB6" s="422">
        <f>ご入力シート!BB6</f>
        <v>0</v>
      </c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4"/>
    </row>
    <row r="7" spans="1:80" ht="21" customHeight="1">
      <c r="A7" s="496" t="s">
        <v>129</v>
      </c>
      <c r="B7" s="496"/>
      <c r="C7" s="496"/>
      <c r="D7" s="496"/>
      <c r="E7" s="405">
        <f>ご入力シート!E7</f>
        <v>0</v>
      </c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26"/>
      <c r="T7" s="25"/>
      <c r="U7" s="25"/>
      <c r="V7" s="25"/>
      <c r="W7" s="25"/>
      <c r="X7" s="25"/>
      <c r="Y7" s="25"/>
      <c r="Z7" s="25"/>
      <c r="AA7" s="411"/>
      <c r="AB7" s="412"/>
      <c r="AC7" s="412"/>
      <c r="AD7" s="412"/>
      <c r="AE7" s="412"/>
      <c r="AF7" s="412"/>
      <c r="AG7" s="412"/>
      <c r="AH7" s="412"/>
      <c r="AI7" s="413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7"/>
      <c r="AV7" s="71"/>
      <c r="AW7" s="420"/>
      <c r="AX7" s="421"/>
      <c r="AY7" s="421"/>
      <c r="AZ7" s="421"/>
      <c r="BA7" s="421"/>
      <c r="BB7" s="422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3"/>
      <c r="BR7" s="423"/>
      <c r="BS7" s="423"/>
      <c r="BT7" s="423"/>
      <c r="BU7" s="423"/>
      <c r="BV7" s="423"/>
      <c r="BW7" s="423"/>
      <c r="BX7" s="424"/>
    </row>
    <row r="8" spans="1:80" ht="13.5" customHeight="1">
      <c r="A8" s="71"/>
      <c r="B8" s="71"/>
      <c r="C8" s="76"/>
      <c r="D8" s="76"/>
      <c r="E8" s="71"/>
      <c r="F8" s="71"/>
      <c r="G8" s="75"/>
      <c r="H8" s="75"/>
      <c r="I8" s="75"/>
      <c r="J8" s="75"/>
      <c r="K8" s="71"/>
      <c r="L8" s="71"/>
      <c r="M8" s="71"/>
      <c r="N8" s="71"/>
      <c r="O8" s="71"/>
      <c r="P8" s="71"/>
      <c r="Q8" s="71"/>
      <c r="R8" s="71"/>
      <c r="S8" s="71"/>
      <c r="T8" s="71"/>
      <c r="U8" s="25"/>
      <c r="V8" s="25"/>
      <c r="W8" s="25"/>
      <c r="X8" s="25"/>
      <c r="Y8" s="25"/>
      <c r="Z8" s="25"/>
      <c r="AA8" s="411"/>
      <c r="AB8" s="413"/>
      <c r="AC8" s="427" t="s">
        <v>116</v>
      </c>
      <c r="AD8" s="427"/>
      <c r="AE8" s="427"/>
      <c r="AF8" s="427"/>
      <c r="AG8" s="427"/>
      <c r="AH8" s="427"/>
      <c r="AI8" s="427"/>
      <c r="AJ8" s="429">
        <f>ご入力シート!AJ8</f>
        <v>0</v>
      </c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30"/>
      <c r="AV8" s="71"/>
      <c r="AW8" s="433" t="s">
        <v>130</v>
      </c>
      <c r="AX8" s="434"/>
      <c r="AY8" s="434"/>
      <c r="AZ8" s="434"/>
      <c r="BA8" s="434"/>
      <c r="BB8" s="435">
        <f>ご入力シート!BB8</f>
        <v>0</v>
      </c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6"/>
      <c r="BV8" s="436"/>
      <c r="BW8" s="441"/>
      <c r="BX8" s="442"/>
    </row>
    <row r="9" spans="1:80" ht="4.5" customHeight="1">
      <c r="A9" s="71"/>
      <c r="B9" s="71"/>
      <c r="C9" s="77"/>
      <c r="D9" s="77"/>
      <c r="E9" s="71"/>
      <c r="F9" s="71"/>
      <c r="G9" s="75"/>
      <c r="H9" s="75"/>
      <c r="I9" s="75"/>
      <c r="J9" s="75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425"/>
      <c r="AB9" s="426"/>
      <c r="AC9" s="428"/>
      <c r="AD9" s="428"/>
      <c r="AE9" s="428"/>
      <c r="AF9" s="428"/>
      <c r="AG9" s="428"/>
      <c r="AH9" s="428"/>
      <c r="AI9" s="428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2"/>
      <c r="AV9" s="71"/>
      <c r="AW9" s="433"/>
      <c r="AX9" s="434"/>
      <c r="AY9" s="434"/>
      <c r="AZ9" s="434"/>
      <c r="BA9" s="434"/>
      <c r="BB9" s="437"/>
      <c r="BC9" s="438"/>
      <c r="BD9" s="438"/>
      <c r="BE9" s="438"/>
      <c r="BF9" s="438"/>
      <c r="BG9" s="438"/>
      <c r="BH9" s="438"/>
      <c r="BI9" s="438"/>
      <c r="BJ9" s="438"/>
      <c r="BK9" s="438"/>
      <c r="BL9" s="438"/>
      <c r="BM9" s="438"/>
      <c r="BN9" s="438"/>
      <c r="BO9" s="438"/>
      <c r="BP9" s="438"/>
      <c r="BQ9" s="438"/>
      <c r="BR9" s="438"/>
      <c r="BS9" s="438"/>
      <c r="BT9" s="438"/>
      <c r="BU9" s="438"/>
      <c r="BV9" s="438"/>
      <c r="BW9" s="443"/>
      <c r="BX9" s="444"/>
    </row>
    <row r="10" spans="1:80" ht="18" customHeight="1">
      <c r="A10" s="475" t="s">
        <v>16</v>
      </c>
      <c r="B10" s="476"/>
      <c r="C10" s="476"/>
      <c r="D10" s="476"/>
      <c r="E10" s="476"/>
      <c r="F10" s="405">
        <f>ご入力シート!F10</f>
        <v>0</v>
      </c>
      <c r="G10" s="406"/>
      <c r="H10" s="406"/>
      <c r="I10" s="406"/>
      <c r="J10" s="406"/>
      <c r="K10" s="406"/>
      <c r="L10" s="481"/>
      <c r="M10" s="482" t="str">
        <f>ご入力シート!M10</f>
        <v>銀行</v>
      </c>
      <c r="N10" s="483"/>
      <c r="O10" s="483"/>
      <c r="P10" s="405">
        <f>ご入力シート!P10</f>
        <v>0</v>
      </c>
      <c r="Q10" s="406"/>
      <c r="R10" s="406"/>
      <c r="S10" s="406"/>
      <c r="T10" s="406"/>
      <c r="U10" s="406"/>
      <c r="V10" s="484"/>
      <c r="W10" s="485" t="s">
        <v>17</v>
      </c>
      <c r="X10" s="486"/>
      <c r="Y10" s="487"/>
      <c r="Z10" s="71"/>
      <c r="AA10" s="447" t="s">
        <v>109</v>
      </c>
      <c r="AB10" s="448"/>
      <c r="AC10" s="448"/>
      <c r="AD10" s="448"/>
      <c r="AE10" s="448"/>
      <c r="AF10" s="342">
        <f>ご入力シート!AF10</f>
        <v>0</v>
      </c>
      <c r="AG10" s="342"/>
      <c r="AH10" s="342"/>
      <c r="AI10" s="342"/>
      <c r="AJ10" s="342"/>
      <c r="AK10" s="342"/>
      <c r="AL10" s="342"/>
      <c r="AM10" s="463" t="s">
        <v>113</v>
      </c>
      <c r="AN10" s="464"/>
      <c r="AO10" s="464"/>
      <c r="AP10" s="465"/>
      <c r="AQ10" s="342">
        <f>ご入力シート!AQ10</f>
        <v>0</v>
      </c>
      <c r="AR10" s="342"/>
      <c r="AS10" s="342"/>
      <c r="AT10" s="342"/>
      <c r="AU10" s="449"/>
      <c r="AV10" s="71"/>
      <c r="AW10" s="433"/>
      <c r="AX10" s="434"/>
      <c r="AY10" s="434"/>
      <c r="AZ10" s="434"/>
      <c r="BA10" s="434"/>
      <c r="BB10" s="439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5"/>
      <c r="BX10" s="446"/>
    </row>
    <row r="11" spans="1:80" ht="16.5" customHeight="1" thickBot="1">
      <c r="A11" s="477"/>
      <c r="B11" s="478"/>
      <c r="C11" s="478"/>
      <c r="D11" s="478"/>
      <c r="E11" s="478"/>
      <c r="F11" s="27" t="s">
        <v>10</v>
      </c>
      <c r="G11" s="406">
        <f>ご入力シート!G11</f>
        <v>0</v>
      </c>
      <c r="H11" s="406"/>
      <c r="I11" s="406"/>
      <c r="J11" s="406"/>
      <c r="K11" s="406"/>
      <c r="L11" s="28" t="s">
        <v>11</v>
      </c>
      <c r="M11" s="483" t="s">
        <v>0</v>
      </c>
      <c r="N11" s="483"/>
      <c r="O11" s="483"/>
      <c r="P11" s="488">
        <f>ご入力シート!P11</f>
        <v>0</v>
      </c>
      <c r="Q11" s="489"/>
      <c r="R11" s="489"/>
      <c r="S11" s="489"/>
      <c r="T11" s="489"/>
      <c r="U11" s="489"/>
      <c r="V11" s="489"/>
      <c r="W11" s="489"/>
      <c r="X11" s="489"/>
      <c r="Y11" s="490"/>
      <c r="Z11" s="71"/>
      <c r="AA11" s="497" t="s">
        <v>111</v>
      </c>
      <c r="AB11" s="498"/>
      <c r="AC11" s="498"/>
      <c r="AD11" s="498"/>
      <c r="AE11" s="498"/>
      <c r="AF11" s="499">
        <f>ご入力シート!AF11</f>
        <v>0</v>
      </c>
      <c r="AG11" s="499"/>
      <c r="AH11" s="499"/>
      <c r="AI11" s="499"/>
      <c r="AJ11" s="499"/>
      <c r="AK11" s="499"/>
      <c r="AL11" s="499"/>
      <c r="AM11" s="466" t="s">
        <v>113</v>
      </c>
      <c r="AN11" s="467"/>
      <c r="AO11" s="467"/>
      <c r="AP11" s="468"/>
      <c r="AQ11" s="499">
        <f>ご入力シート!AQ11</f>
        <v>0</v>
      </c>
      <c r="AR11" s="499"/>
      <c r="AS11" s="499"/>
      <c r="AT11" s="499"/>
      <c r="AU11" s="500"/>
      <c r="AV11" s="71"/>
      <c r="AW11" s="183" t="s">
        <v>3</v>
      </c>
      <c r="AX11" s="184"/>
      <c r="AY11" s="184"/>
      <c r="AZ11" s="184"/>
      <c r="BA11" s="184"/>
      <c r="BB11" s="454">
        <f>ご入力シート!BB11</f>
        <v>0</v>
      </c>
      <c r="BC11" s="455"/>
      <c r="BD11" s="455"/>
      <c r="BE11" s="455"/>
      <c r="BF11" s="455"/>
      <c r="BG11" s="455"/>
      <c r="BH11" s="455"/>
      <c r="BI11" s="455"/>
      <c r="BJ11" s="469"/>
      <c r="BK11" s="454" t="s">
        <v>14</v>
      </c>
      <c r="BL11" s="455"/>
      <c r="BM11" s="455"/>
      <c r="BN11" s="455"/>
      <c r="BO11" s="455"/>
      <c r="BP11" s="454">
        <f>ご入力シート!BP11</f>
        <v>0</v>
      </c>
      <c r="BQ11" s="455"/>
      <c r="BR11" s="455"/>
      <c r="BS11" s="455"/>
      <c r="BT11" s="455"/>
      <c r="BU11" s="455"/>
      <c r="BV11" s="455"/>
      <c r="BW11" s="455"/>
      <c r="BX11" s="456"/>
    </row>
    <row r="12" spans="1:80" ht="16.5" customHeight="1">
      <c r="A12" s="479"/>
      <c r="B12" s="480"/>
      <c r="C12" s="480"/>
      <c r="D12" s="480"/>
      <c r="E12" s="480"/>
      <c r="F12" s="485" t="s">
        <v>136</v>
      </c>
      <c r="G12" s="486"/>
      <c r="H12" s="486"/>
      <c r="I12" s="486"/>
      <c r="J12" s="486"/>
      <c r="K12" s="486"/>
      <c r="L12" s="491"/>
      <c r="M12" s="406">
        <f>ご入力シート!M12</f>
        <v>0</v>
      </c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81"/>
      <c r="Z12" s="71"/>
      <c r="AA12" s="407"/>
      <c r="AB12" s="407"/>
      <c r="AC12" s="407"/>
      <c r="AD12" s="407"/>
      <c r="AE12" s="407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71"/>
      <c r="AW12" s="287" t="s">
        <v>186</v>
      </c>
      <c r="AX12" s="288"/>
      <c r="AY12" s="288"/>
      <c r="AZ12" s="288"/>
      <c r="BA12" s="288"/>
      <c r="BB12" s="408">
        <f>ご入力シート!BB12</f>
        <v>0</v>
      </c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10"/>
    </row>
    <row r="13" spans="1:80" ht="4.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</row>
    <row r="14" spans="1:80" ht="22.5" customHeight="1">
      <c r="A14" s="346" t="s">
        <v>121</v>
      </c>
      <c r="B14" s="346"/>
      <c r="C14" s="346" t="s">
        <v>122</v>
      </c>
      <c r="D14" s="346"/>
      <c r="E14" s="492" t="s">
        <v>131</v>
      </c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3"/>
      <c r="X14" s="347" t="s">
        <v>132</v>
      </c>
      <c r="Y14" s="347"/>
      <c r="Z14" s="347"/>
      <c r="AA14" s="347"/>
      <c r="AB14" s="347" t="s">
        <v>139</v>
      </c>
      <c r="AC14" s="347"/>
      <c r="AD14" s="347"/>
      <c r="AE14" s="347"/>
      <c r="AF14" s="347"/>
      <c r="AG14" s="347"/>
      <c r="AH14" s="347"/>
      <c r="AI14" s="236" t="s">
        <v>7</v>
      </c>
      <c r="AJ14" s="237"/>
      <c r="AK14" s="237"/>
      <c r="AL14" s="237"/>
      <c r="AM14" s="238"/>
      <c r="AN14" s="239" t="s">
        <v>197</v>
      </c>
      <c r="AO14" s="240"/>
      <c r="AP14" s="347" t="s">
        <v>140</v>
      </c>
      <c r="AQ14" s="347"/>
      <c r="AR14" s="347"/>
      <c r="AS14" s="347"/>
      <c r="AT14" s="347"/>
      <c r="AU14" s="347"/>
      <c r="AV14" s="404"/>
      <c r="AW14" s="348" t="s">
        <v>133</v>
      </c>
      <c r="AX14" s="348"/>
      <c r="AY14" s="348"/>
      <c r="AZ14" s="348"/>
      <c r="BA14" s="348"/>
      <c r="BB14" s="348"/>
      <c r="BC14" s="348"/>
      <c r="BD14" s="348" t="s">
        <v>134</v>
      </c>
      <c r="BE14" s="348"/>
      <c r="BF14" s="348"/>
      <c r="BG14" s="348"/>
      <c r="BH14" s="348"/>
      <c r="BI14" s="348"/>
      <c r="BJ14" s="348"/>
      <c r="BK14" s="348" t="s">
        <v>135</v>
      </c>
      <c r="BL14" s="348"/>
      <c r="BM14" s="348"/>
      <c r="BN14" s="348"/>
      <c r="BO14" s="348"/>
      <c r="BP14" s="348"/>
      <c r="BQ14" s="348"/>
      <c r="BR14" s="104"/>
      <c r="BS14" s="104"/>
      <c r="BT14" s="104"/>
      <c r="BU14" s="104"/>
      <c r="BV14" s="104"/>
      <c r="BW14" s="104"/>
      <c r="BX14" s="104"/>
      <c r="BY14" s="113" t="s">
        <v>28</v>
      </c>
      <c r="BZ14" s="30" t="s">
        <v>172</v>
      </c>
      <c r="CA14" s="21" t="s">
        <v>173</v>
      </c>
      <c r="CB14" s="21"/>
    </row>
    <row r="15" spans="1:80" s="21" customFormat="1" ht="18" customHeight="1">
      <c r="A15" s="366" t="str">
        <f>IF(ご入力シート!A15="","",ご入力シート!A15)</f>
        <v/>
      </c>
      <c r="B15" s="367"/>
      <c r="C15" s="366" t="str">
        <f>IF(ご入力シート!C15="","",ご入力シート!C15)</f>
        <v/>
      </c>
      <c r="D15" s="367"/>
      <c r="E15" s="368" t="str">
        <f>IF(ご入力シート!E15="","",ご入力シート!E15)</f>
        <v/>
      </c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70"/>
      <c r="X15" s="373" t="str">
        <f>IF(ご入力シート!X15="","",ご入力シート!X15)</f>
        <v/>
      </c>
      <c r="Y15" s="374"/>
      <c r="Z15" s="375"/>
      <c r="AA15" s="97" t="str">
        <f>ご入力シート!AA15</f>
        <v/>
      </c>
      <c r="AB15" s="460" t="str">
        <f>IF(ご入力シート!AB15="","",ご入力シート!AB15)</f>
        <v/>
      </c>
      <c r="AC15" s="460"/>
      <c r="AD15" s="460"/>
      <c r="AE15" s="460"/>
      <c r="AF15" s="460"/>
      <c r="AG15" s="460"/>
      <c r="AH15" s="460"/>
      <c r="AI15" s="363" t="str">
        <f>IF(ご入力シート!AI15="","",ご入力シート!AI15)</f>
        <v/>
      </c>
      <c r="AJ15" s="364"/>
      <c r="AK15" s="364"/>
      <c r="AL15" s="364"/>
      <c r="AM15" s="365"/>
      <c r="AN15" s="376" t="str">
        <f>IF(ご入力シート!AN15="","",ご入力シート!AN15)</f>
        <v/>
      </c>
      <c r="AO15" s="377"/>
      <c r="AP15" s="461" t="str">
        <f>IF(ご入力シート!AP15="","",ご入力シート!AP15)</f>
        <v/>
      </c>
      <c r="AQ15" s="461"/>
      <c r="AR15" s="461"/>
      <c r="AS15" s="461"/>
      <c r="AT15" s="461"/>
      <c r="AU15" s="461"/>
      <c r="AV15" s="46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2" t="str">
        <f>IF(BD15="","",VLOOKUP(BD15,'丸亀　使用シート２'!$B$3:$E$42,4,0))</f>
        <v/>
      </c>
      <c r="BL15" s="372"/>
      <c r="BM15" s="372"/>
      <c r="BN15" s="372"/>
      <c r="BO15" s="372"/>
      <c r="BP15" s="372"/>
      <c r="BQ15" s="372"/>
      <c r="BS15" s="111"/>
      <c r="BT15" s="111"/>
      <c r="BU15" s="111"/>
      <c r="BV15" s="111"/>
      <c r="BW15" s="111"/>
      <c r="BX15" s="111"/>
      <c r="BY15" s="98" t="str">
        <f>IF(X15="","",AP15+#REF!)</f>
        <v/>
      </c>
      <c r="BZ15" s="30" t="str">
        <f>IF(AW15="","","✓")</f>
        <v/>
      </c>
      <c r="CA15" s="21" t="str">
        <f>IF(BD15="","",VLOOKUP(BD15,'丸亀　使用シート２'!$B$3:$E$42,2,0))</f>
        <v/>
      </c>
    </row>
    <row r="16" spans="1:80" ht="18" customHeight="1">
      <c r="A16" s="349" t="str">
        <f>IF(ご入力シート!A16="","",ご入力シート!A16)</f>
        <v/>
      </c>
      <c r="B16" s="350"/>
      <c r="C16" s="349" t="str">
        <f>IF(ご入力シート!C16="","",ご入力シート!C16)</f>
        <v/>
      </c>
      <c r="D16" s="350"/>
      <c r="E16" s="351" t="str">
        <f>IF(ご入力シート!E16="","",ご入力シート!E16)</f>
        <v/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3"/>
      <c r="X16" s="354" t="str">
        <f>IF(ご入力シート!X16="","",ご入力シート!X16)</f>
        <v/>
      </c>
      <c r="Y16" s="355"/>
      <c r="Z16" s="356"/>
      <c r="AA16" s="31" t="str">
        <f>ご入力シート!AA16</f>
        <v/>
      </c>
      <c r="AB16" s="357" t="str">
        <f>IF(ご入力シート!AB16="","",ご入力シート!AB16)</f>
        <v/>
      </c>
      <c r="AC16" s="358"/>
      <c r="AD16" s="358"/>
      <c r="AE16" s="358"/>
      <c r="AF16" s="358"/>
      <c r="AG16" s="358"/>
      <c r="AH16" s="359"/>
      <c r="AI16" s="363" t="str">
        <f>IF(ご入力シート!AI16="","",ご入力シート!AI16)</f>
        <v/>
      </c>
      <c r="AJ16" s="364"/>
      <c r="AK16" s="364"/>
      <c r="AL16" s="364"/>
      <c r="AM16" s="365"/>
      <c r="AN16" s="376" t="str">
        <f>IF(ご入力シート!AN16="","",ご入力シート!AN16)</f>
        <v/>
      </c>
      <c r="AO16" s="377"/>
      <c r="AP16" s="361" t="str">
        <f>IF(ご入力シート!AP16="","",ご入力シート!AP16)</f>
        <v/>
      </c>
      <c r="AQ16" s="361"/>
      <c r="AR16" s="361"/>
      <c r="AS16" s="361"/>
      <c r="AT16" s="361"/>
      <c r="AU16" s="361"/>
      <c r="AV16" s="361"/>
      <c r="AW16" s="33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7"/>
      <c r="BI16" s="337"/>
      <c r="BJ16" s="337"/>
      <c r="BK16" s="362" t="str">
        <f>IF(BD16="","",VLOOKUP(BD16,'丸亀　使用シート２'!$B$3:$E$42,4,0))</f>
        <v/>
      </c>
      <c r="BL16" s="362"/>
      <c r="BM16" s="362"/>
      <c r="BN16" s="362"/>
      <c r="BO16" s="362"/>
      <c r="BP16" s="362"/>
      <c r="BQ16" s="362"/>
      <c r="BR16" s="111"/>
      <c r="BS16" s="111"/>
      <c r="BT16" s="111"/>
      <c r="BU16" s="111"/>
      <c r="BV16" s="111"/>
      <c r="BW16" s="111"/>
      <c r="BX16" s="111"/>
      <c r="BY16" s="98" t="str">
        <f>IF(X16="","",AP16+#REF!)</f>
        <v/>
      </c>
      <c r="BZ16" s="30" t="str">
        <f t="shared" ref="BZ16:BZ20" si="0">IF(AW16="","","✓")</f>
        <v/>
      </c>
      <c r="CA16" s="21" t="str">
        <f>IF(BD16="","",VLOOKUP(BD16,'丸亀　使用シート２'!$B$3:$E$42,2,0))</f>
        <v/>
      </c>
      <c r="CB16" s="21"/>
    </row>
    <row r="17" spans="1:81" ht="18" customHeight="1">
      <c r="A17" s="349" t="str">
        <f>IF(ご入力シート!A17="","",ご入力シート!A17)</f>
        <v/>
      </c>
      <c r="B17" s="350"/>
      <c r="C17" s="349" t="str">
        <f>IF(ご入力シート!C17="","",ご入力シート!C17)</f>
        <v/>
      </c>
      <c r="D17" s="350"/>
      <c r="E17" s="351" t="str">
        <f>IF(ご入力シート!E17="","",ご入力シート!E17)</f>
        <v/>
      </c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3"/>
      <c r="X17" s="354" t="str">
        <f>IF(ご入力シート!X17="","",ご入力シート!X17)</f>
        <v/>
      </c>
      <c r="Y17" s="355"/>
      <c r="Z17" s="356"/>
      <c r="AA17" s="31" t="str">
        <f>ご入力シート!AA17</f>
        <v/>
      </c>
      <c r="AB17" s="357" t="str">
        <f>IF(ご入力シート!AB17="","",ご入力シート!AB17)</f>
        <v/>
      </c>
      <c r="AC17" s="358"/>
      <c r="AD17" s="358"/>
      <c r="AE17" s="358"/>
      <c r="AF17" s="358"/>
      <c r="AG17" s="358"/>
      <c r="AH17" s="359"/>
      <c r="AI17" s="363" t="str">
        <f>IF(ご入力シート!AI17="","",ご入力シート!AI17)</f>
        <v/>
      </c>
      <c r="AJ17" s="364"/>
      <c r="AK17" s="364"/>
      <c r="AL17" s="364"/>
      <c r="AM17" s="365"/>
      <c r="AN17" s="376" t="str">
        <f>IF(ご入力シート!AN17="","",ご入力シート!AN17)</f>
        <v/>
      </c>
      <c r="AO17" s="377"/>
      <c r="AP17" s="361" t="str">
        <f>IF(ご入力シート!AP17="","",ご入力シート!AP17)</f>
        <v/>
      </c>
      <c r="AQ17" s="361"/>
      <c r="AR17" s="361"/>
      <c r="AS17" s="361"/>
      <c r="AT17" s="361"/>
      <c r="AU17" s="361"/>
      <c r="AV17" s="361"/>
      <c r="AW17" s="337"/>
      <c r="AX17" s="337"/>
      <c r="AY17" s="337"/>
      <c r="AZ17" s="337"/>
      <c r="BA17" s="337"/>
      <c r="BB17" s="337"/>
      <c r="BC17" s="337"/>
      <c r="BD17" s="337"/>
      <c r="BE17" s="337"/>
      <c r="BF17" s="337"/>
      <c r="BG17" s="337"/>
      <c r="BH17" s="337"/>
      <c r="BI17" s="337"/>
      <c r="BJ17" s="337"/>
      <c r="BK17" s="362" t="str">
        <f>IF(BD17="","",VLOOKUP(BD17,'丸亀　使用シート２'!$B$3:$E$42,4,0))</f>
        <v/>
      </c>
      <c r="BL17" s="362"/>
      <c r="BM17" s="362"/>
      <c r="BN17" s="362"/>
      <c r="BO17" s="362"/>
      <c r="BP17" s="362"/>
      <c r="BQ17" s="362"/>
      <c r="BR17" s="111"/>
      <c r="BS17" s="111"/>
      <c r="BT17" s="111"/>
      <c r="BU17" s="111"/>
      <c r="BV17" s="111"/>
      <c r="BW17" s="111"/>
      <c r="BX17" s="111"/>
      <c r="BY17" s="98" t="str">
        <f>IF(X17="","",AP17+#REF!)</f>
        <v/>
      </c>
      <c r="BZ17" s="30" t="str">
        <f t="shared" si="0"/>
        <v/>
      </c>
      <c r="CA17" s="21" t="str">
        <f>IF(BD17="","",VLOOKUP(BD17,'丸亀　使用シート２'!$B$3:$E$42,2,0))</f>
        <v/>
      </c>
      <c r="CB17" s="21"/>
    </row>
    <row r="18" spans="1:81" ht="18" customHeight="1">
      <c r="A18" s="349" t="str">
        <f>IF(ご入力シート!A18="","",ご入力シート!A18)</f>
        <v/>
      </c>
      <c r="B18" s="350"/>
      <c r="C18" s="349" t="str">
        <f>IF(ご入力シート!C18="","",ご入力シート!C18)</f>
        <v/>
      </c>
      <c r="D18" s="350"/>
      <c r="E18" s="351" t="str">
        <f>IF(ご入力シート!E18="","",ご入力シート!E18)</f>
        <v/>
      </c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3"/>
      <c r="X18" s="354" t="str">
        <f>IF(ご入力シート!X18="","",ご入力シート!X18)</f>
        <v/>
      </c>
      <c r="Y18" s="355"/>
      <c r="Z18" s="356"/>
      <c r="AA18" s="31" t="str">
        <f>ご入力シート!AA18</f>
        <v/>
      </c>
      <c r="AB18" s="357" t="str">
        <f>IF(ご入力シート!AB18="","",ご入力シート!AB18)</f>
        <v/>
      </c>
      <c r="AC18" s="358"/>
      <c r="AD18" s="358"/>
      <c r="AE18" s="358"/>
      <c r="AF18" s="358"/>
      <c r="AG18" s="358"/>
      <c r="AH18" s="359"/>
      <c r="AI18" s="363" t="str">
        <f>IF(ご入力シート!AI18="","",ご入力シート!AI18)</f>
        <v/>
      </c>
      <c r="AJ18" s="364"/>
      <c r="AK18" s="364"/>
      <c r="AL18" s="364"/>
      <c r="AM18" s="365"/>
      <c r="AN18" s="376" t="str">
        <f>IF(ご入力シート!AN18="","",ご入力シート!AN18)</f>
        <v/>
      </c>
      <c r="AO18" s="377"/>
      <c r="AP18" s="361" t="str">
        <f>IF(ご入力シート!AP18="","",ご入力シート!AP18)</f>
        <v/>
      </c>
      <c r="AQ18" s="361"/>
      <c r="AR18" s="361"/>
      <c r="AS18" s="361"/>
      <c r="AT18" s="361"/>
      <c r="AU18" s="361"/>
      <c r="AV18" s="361"/>
      <c r="AW18" s="337"/>
      <c r="AX18" s="337"/>
      <c r="AY18" s="337"/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7"/>
      <c r="BK18" s="362" t="str">
        <f>IF(BD18="","",VLOOKUP(BD18,'丸亀　使用シート２'!$B$3:$E$42,4,0))</f>
        <v/>
      </c>
      <c r="BL18" s="362"/>
      <c r="BM18" s="362"/>
      <c r="BN18" s="362"/>
      <c r="BO18" s="362"/>
      <c r="BP18" s="362"/>
      <c r="BQ18" s="362"/>
      <c r="BR18" s="111"/>
      <c r="BS18" s="111"/>
      <c r="BT18" s="111"/>
      <c r="BU18" s="111"/>
      <c r="BV18" s="111"/>
      <c r="BW18" s="111"/>
      <c r="BX18" s="111"/>
      <c r="BY18" s="98" t="str">
        <f>IF(X18="","",AP18+#REF!)</f>
        <v/>
      </c>
      <c r="BZ18" s="30" t="str">
        <f t="shared" si="0"/>
        <v/>
      </c>
      <c r="CA18" s="21" t="str">
        <f>IF(BD18="","",VLOOKUP(BD18,'丸亀　使用シート２'!$B$3:$E$42,2,0))</f>
        <v/>
      </c>
      <c r="CB18" s="21"/>
    </row>
    <row r="19" spans="1:81" ht="18" customHeight="1">
      <c r="A19" s="349" t="str">
        <f>IF(ご入力シート!A19="","",ご入力シート!A19)</f>
        <v/>
      </c>
      <c r="B19" s="350"/>
      <c r="C19" s="349" t="str">
        <f>IF(ご入力シート!C19="","",ご入力シート!C19)</f>
        <v/>
      </c>
      <c r="D19" s="350"/>
      <c r="E19" s="351" t="str">
        <f>IF(ご入力シート!E19="","",ご入力シート!E19)</f>
        <v/>
      </c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3"/>
      <c r="X19" s="354" t="str">
        <f>IF(ご入力シート!X19="","",ご入力シート!X19)</f>
        <v/>
      </c>
      <c r="Y19" s="355"/>
      <c r="Z19" s="356"/>
      <c r="AA19" s="31" t="str">
        <f>ご入力シート!AA19</f>
        <v/>
      </c>
      <c r="AB19" s="357" t="str">
        <f>IF(ご入力シート!AB19="","",ご入力シート!AB19)</f>
        <v/>
      </c>
      <c r="AC19" s="358"/>
      <c r="AD19" s="358"/>
      <c r="AE19" s="358"/>
      <c r="AF19" s="358"/>
      <c r="AG19" s="358"/>
      <c r="AH19" s="359"/>
      <c r="AI19" s="363" t="str">
        <f>IF(ご入力シート!AI19="","",ご入力シート!AI19)</f>
        <v/>
      </c>
      <c r="AJ19" s="364"/>
      <c r="AK19" s="364"/>
      <c r="AL19" s="364"/>
      <c r="AM19" s="365"/>
      <c r="AN19" s="376" t="str">
        <f>IF(ご入力シート!AN19="","",ご入力シート!AN19)</f>
        <v/>
      </c>
      <c r="AO19" s="377"/>
      <c r="AP19" s="361" t="str">
        <f>IF(ご入力シート!AP19="","",ご入力シート!AP19)</f>
        <v/>
      </c>
      <c r="AQ19" s="361"/>
      <c r="AR19" s="361"/>
      <c r="AS19" s="361"/>
      <c r="AT19" s="361"/>
      <c r="AU19" s="361"/>
      <c r="AV19" s="361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62" t="str">
        <f>IF(BD19="","",VLOOKUP(BD19,'丸亀　使用シート２'!$B$3:$E$42,4,0))</f>
        <v/>
      </c>
      <c r="BL19" s="362"/>
      <c r="BM19" s="362"/>
      <c r="BN19" s="362"/>
      <c r="BO19" s="362"/>
      <c r="BP19" s="362"/>
      <c r="BQ19" s="362"/>
      <c r="BR19" s="111"/>
      <c r="BS19" s="111"/>
      <c r="BT19" s="111"/>
      <c r="BU19" s="111"/>
      <c r="BV19" s="111"/>
      <c r="BW19" s="111"/>
      <c r="BX19" s="111"/>
      <c r="BY19" s="98" t="str">
        <f>IF(X19="","",AP19+#REF!)</f>
        <v/>
      </c>
      <c r="BZ19" s="30" t="str">
        <f t="shared" si="0"/>
        <v/>
      </c>
      <c r="CA19" s="21" t="str">
        <f>IF(BD19="","",VLOOKUP(BD19,'丸亀　使用シート２'!$B$3:$E$42,2,0))</f>
        <v/>
      </c>
      <c r="CB19" s="21"/>
    </row>
    <row r="20" spans="1:81" ht="18" customHeight="1">
      <c r="A20" s="349" t="str">
        <f>IF(ご入力シート!A20="","",ご入力シート!A20)</f>
        <v/>
      </c>
      <c r="B20" s="350"/>
      <c r="C20" s="349" t="str">
        <f>IF(ご入力シート!C20="","",ご入力シート!C20)</f>
        <v/>
      </c>
      <c r="D20" s="350"/>
      <c r="E20" s="351" t="str">
        <f>IF(ご入力シート!E20="","",ご入力シート!E20)</f>
        <v/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3"/>
      <c r="X20" s="354" t="str">
        <f>IF(ご入力シート!X20="","",ご入力シート!X20)</f>
        <v/>
      </c>
      <c r="Y20" s="355"/>
      <c r="Z20" s="356"/>
      <c r="AA20" s="31" t="str">
        <f>ご入力シート!AA20</f>
        <v/>
      </c>
      <c r="AB20" s="357" t="str">
        <f>IF(ご入力シート!AB20="","",ご入力シート!AB20)</f>
        <v/>
      </c>
      <c r="AC20" s="358"/>
      <c r="AD20" s="358"/>
      <c r="AE20" s="358"/>
      <c r="AF20" s="358"/>
      <c r="AG20" s="358"/>
      <c r="AH20" s="359"/>
      <c r="AI20" s="363" t="str">
        <f>IF(ご入力シート!AI20="","",ご入力シート!AI20)</f>
        <v/>
      </c>
      <c r="AJ20" s="364"/>
      <c r="AK20" s="364"/>
      <c r="AL20" s="364"/>
      <c r="AM20" s="365"/>
      <c r="AN20" s="376" t="str">
        <f>IF(ご入力シート!AN20="","",ご入力シート!AN20)</f>
        <v/>
      </c>
      <c r="AO20" s="377"/>
      <c r="AP20" s="361" t="str">
        <f>IF(ご入力シート!AP20="","",ご入力シート!AP20)</f>
        <v/>
      </c>
      <c r="AQ20" s="361"/>
      <c r="AR20" s="361"/>
      <c r="AS20" s="361"/>
      <c r="AT20" s="361"/>
      <c r="AU20" s="361"/>
      <c r="AV20" s="361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62" t="str">
        <f>IF(BD20="","",VLOOKUP(BD20,'丸亀　使用シート２'!$B$3:$E$42,4,0))</f>
        <v/>
      </c>
      <c r="BL20" s="362"/>
      <c r="BM20" s="362"/>
      <c r="BN20" s="362"/>
      <c r="BO20" s="362"/>
      <c r="BP20" s="362"/>
      <c r="BQ20" s="362"/>
      <c r="BR20" s="111"/>
      <c r="BS20" s="111"/>
      <c r="BT20" s="111"/>
      <c r="BU20" s="111"/>
      <c r="BV20" s="111"/>
      <c r="BW20" s="111"/>
      <c r="BX20" s="111"/>
      <c r="BY20" s="98" t="str">
        <f>IF(X20="","",AP20+#REF!)</f>
        <v/>
      </c>
      <c r="BZ20" s="30" t="str">
        <f t="shared" si="0"/>
        <v/>
      </c>
      <c r="CA20" s="21" t="str">
        <f>IF(BD20="","",VLOOKUP(BD20,'丸亀　使用シート２'!$B$3:$E$42,2,0))</f>
        <v/>
      </c>
      <c r="CB20" s="21"/>
    </row>
    <row r="21" spans="1:81" ht="18" customHeight="1">
      <c r="A21" s="349" t="str">
        <f>IF(ご入力シート!A21="","",ご入力シート!A21)</f>
        <v/>
      </c>
      <c r="B21" s="350"/>
      <c r="C21" s="349" t="str">
        <f>IF(ご入力シート!C21="","",ご入力シート!C21)</f>
        <v/>
      </c>
      <c r="D21" s="350"/>
      <c r="E21" s="351" t="str">
        <f>IF(ご入力シート!E21="","",ご入力シート!E21)</f>
        <v/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3"/>
      <c r="X21" s="354" t="str">
        <f>IF(ご入力シート!X21="","",ご入力シート!X21)</f>
        <v/>
      </c>
      <c r="Y21" s="355"/>
      <c r="Z21" s="356"/>
      <c r="AA21" s="31" t="str">
        <f>ご入力シート!AA21</f>
        <v/>
      </c>
      <c r="AB21" s="357" t="str">
        <f>IF(ご入力シート!AB21="","",ご入力シート!AB21)</f>
        <v/>
      </c>
      <c r="AC21" s="358"/>
      <c r="AD21" s="358"/>
      <c r="AE21" s="358"/>
      <c r="AF21" s="358"/>
      <c r="AG21" s="358"/>
      <c r="AH21" s="359"/>
      <c r="AI21" s="363" t="str">
        <f>IF(ご入力シート!AI21="","",ご入力シート!AI21)</f>
        <v/>
      </c>
      <c r="AJ21" s="364"/>
      <c r="AK21" s="364"/>
      <c r="AL21" s="364"/>
      <c r="AM21" s="365"/>
      <c r="AN21" s="376" t="str">
        <f>IF(ご入力シート!AN21="","",ご入力シート!AN21)</f>
        <v/>
      </c>
      <c r="AO21" s="377"/>
      <c r="AP21" s="361" t="str">
        <f>IF(ご入力シート!AP21="","",ご入力シート!AP21)</f>
        <v/>
      </c>
      <c r="AQ21" s="361"/>
      <c r="AR21" s="361"/>
      <c r="AS21" s="361"/>
      <c r="AT21" s="361"/>
      <c r="AU21" s="361"/>
      <c r="AV21" s="361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62" t="str">
        <f>IF(BD21="","",VLOOKUP(BD21,'丸亀　使用シート２'!$B$3:$E$42,4,0))</f>
        <v/>
      </c>
      <c r="BL21" s="362"/>
      <c r="BM21" s="362"/>
      <c r="BN21" s="362"/>
      <c r="BO21" s="362"/>
      <c r="BP21" s="362"/>
      <c r="BQ21" s="362"/>
      <c r="BR21" s="111"/>
      <c r="BS21" s="111"/>
      <c r="BT21" s="111"/>
      <c r="BU21" s="111"/>
      <c r="BV21" s="320" t="str">
        <f>IF(X21="","",AP21+#REF!)</f>
        <v/>
      </c>
      <c r="BW21" s="321"/>
      <c r="BX21" s="321"/>
      <c r="BY21" s="321"/>
      <c r="BZ21" s="321"/>
      <c r="CA21" s="321"/>
      <c r="CB21" s="321"/>
      <c r="CC21" s="322"/>
    </row>
    <row r="22" spans="1:81" ht="18" customHeight="1">
      <c r="A22" s="349" t="str">
        <f>IF(ご入力シート!A22="","",ご入力シート!A22)</f>
        <v/>
      </c>
      <c r="B22" s="350"/>
      <c r="C22" s="349" t="str">
        <f>IF(ご入力シート!C22="","",ご入力シート!C22)</f>
        <v/>
      </c>
      <c r="D22" s="350"/>
      <c r="E22" s="351" t="str">
        <f>IF(ご入力シート!E22="","",ご入力シート!E22)</f>
        <v/>
      </c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3"/>
      <c r="X22" s="354" t="str">
        <f>IF(ご入力シート!X22="","",ご入力シート!X22)</f>
        <v/>
      </c>
      <c r="Y22" s="355"/>
      <c r="Z22" s="356"/>
      <c r="AA22" s="31" t="str">
        <f>ご入力シート!AA22</f>
        <v/>
      </c>
      <c r="AB22" s="357" t="str">
        <f>IF(ご入力シート!AB22="","",ご入力シート!AB22)</f>
        <v/>
      </c>
      <c r="AC22" s="358"/>
      <c r="AD22" s="358"/>
      <c r="AE22" s="358"/>
      <c r="AF22" s="358"/>
      <c r="AG22" s="358"/>
      <c r="AH22" s="359"/>
      <c r="AI22" s="363" t="str">
        <f>IF(ご入力シート!AI22="","",ご入力シート!AI22)</f>
        <v/>
      </c>
      <c r="AJ22" s="364"/>
      <c r="AK22" s="364"/>
      <c r="AL22" s="364"/>
      <c r="AM22" s="365"/>
      <c r="AN22" s="376" t="str">
        <f>IF(ご入力シート!AN22="","",ご入力シート!AN22)</f>
        <v/>
      </c>
      <c r="AO22" s="377"/>
      <c r="AP22" s="361" t="str">
        <f>IF(ご入力シート!AP22="","",ご入力シート!AP22)</f>
        <v/>
      </c>
      <c r="AQ22" s="361"/>
      <c r="AR22" s="361"/>
      <c r="AS22" s="361"/>
      <c r="AT22" s="361"/>
      <c r="AU22" s="361"/>
      <c r="AV22" s="361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62" t="str">
        <f>IF(BD22="","",VLOOKUP(BD22,'丸亀　使用シート２'!$B$3:$E$42,4,0))</f>
        <v/>
      </c>
      <c r="BL22" s="362"/>
      <c r="BM22" s="362"/>
      <c r="BN22" s="362"/>
      <c r="BO22" s="362"/>
      <c r="BP22" s="362"/>
      <c r="BQ22" s="362"/>
      <c r="BR22" s="111"/>
      <c r="BS22" s="111"/>
      <c r="BT22" s="111"/>
      <c r="BU22" s="111"/>
      <c r="BV22" s="323"/>
      <c r="BW22" s="324"/>
      <c r="BX22" s="324"/>
      <c r="BY22" s="324"/>
      <c r="BZ22" s="324"/>
      <c r="CA22" s="324"/>
      <c r="CB22" s="324"/>
      <c r="CC22" s="325"/>
    </row>
    <row r="23" spans="1:81" ht="18" customHeight="1">
      <c r="A23" s="349" t="str">
        <f>IF(ご入力シート!A23="","",ご入力シート!A23)</f>
        <v/>
      </c>
      <c r="B23" s="350"/>
      <c r="C23" s="349" t="str">
        <f>IF(ご入力シート!C23="","",ご入力シート!C23)</f>
        <v/>
      </c>
      <c r="D23" s="350"/>
      <c r="E23" s="351" t="str">
        <f>IF(ご入力シート!E23="","",ご入力シート!E23)</f>
        <v/>
      </c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3"/>
      <c r="X23" s="354" t="str">
        <f>IF(ご入力シート!X23="","",ご入力シート!X23)</f>
        <v/>
      </c>
      <c r="Y23" s="355"/>
      <c r="Z23" s="356"/>
      <c r="AA23" s="31" t="str">
        <f>ご入力シート!AA23</f>
        <v/>
      </c>
      <c r="AB23" s="357" t="str">
        <f>IF(ご入力シート!AB23="","",ご入力シート!AB23)</f>
        <v/>
      </c>
      <c r="AC23" s="358"/>
      <c r="AD23" s="358"/>
      <c r="AE23" s="358"/>
      <c r="AF23" s="358"/>
      <c r="AG23" s="358"/>
      <c r="AH23" s="359"/>
      <c r="AI23" s="363" t="str">
        <f>IF(ご入力シート!AI23="","",ご入力シート!AI23)</f>
        <v/>
      </c>
      <c r="AJ23" s="364"/>
      <c r="AK23" s="364"/>
      <c r="AL23" s="364"/>
      <c r="AM23" s="365"/>
      <c r="AN23" s="376" t="str">
        <f>IF(ご入力シート!AN23="","",ご入力シート!AN23)</f>
        <v/>
      </c>
      <c r="AO23" s="377"/>
      <c r="AP23" s="361" t="str">
        <f>IF(ご入力シート!AP23="","",ご入力シート!AP23)</f>
        <v/>
      </c>
      <c r="AQ23" s="361"/>
      <c r="AR23" s="361"/>
      <c r="AS23" s="361"/>
      <c r="AT23" s="361"/>
      <c r="AU23" s="361"/>
      <c r="AV23" s="361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62" t="str">
        <f>IF(BD23="","",VLOOKUP(BD23,'丸亀　使用シート２'!$B$3:$E$42,4,0))</f>
        <v/>
      </c>
      <c r="BL23" s="362"/>
      <c r="BM23" s="362"/>
      <c r="BN23" s="362"/>
      <c r="BO23" s="362"/>
      <c r="BP23" s="362"/>
      <c r="BQ23" s="362"/>
      <c r="BR23" s="111"/>
      <c r="BS23" s="111"/>
      <c r="BT23" s="111"/>
      <c r="BU23" s="111"/>
      <c r="BV23" s="326"/>
      <c r="BW23" s="327"/>
      <c r="BX23" s="327"/>
      <c r="BY23" s="327"/>
      <c r="BZ23" s="327"/>
      <c r="CA23" s="327"/>
      <c r="CB23" s="327"/>
      <c r="CC23" s="328"/>
    </row>
    <row r="24" spans="1:81" ht="18" customHeight="1">
      <c r="A24" s="349" t="str">
        <f>IF(ご入力シート!A24="","",ご入力シート!A24)</f>
        <v/>
      </c>
      <c r="B24" s="350"/>
      <c r="C24" s="349" t="str">
        <f>IF(ご入力シート!C24="","",ご入力シート!C24)</f>
        <v/>
      </c>
      <c r="D24" s="350"/>
      <c r="E24" s="351" t="str">
        <f>IF(ご入力シート!E24="","",ご入力シート!E24)</f>
        <v/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3"/>
      <c r="X24" s="354" t="str">
        <f>IF(ご入力シート!X24="","",ご入力シート!X24)</f>
        <v/>
      </c>
      <c r="Y24" s="355"/>
      <c r="Z24" s="356"/>
      <c r="AA24" s="31" t="str">
        <f>ご入力シート!AA24</f>
        <v/>
      </c>
      <c r="AB24" s="357" t="str">
        <f>IF(ご入力シート!AB24="","",ご入力シート!AB24)</f>
        <v/>
      </c>
      <c r="AC24" s="358"/>
      <c r="AD24" s="358"/>
      <c r="AE24" s="358"/>
      <c r="AF24" s="358"/>
      <c r="AG24" s="358"/>
      <c r="AH24" s="359"/>
      <c r="AI24" s="363" t="str">
        <f>IF(ご入力シート!AI24="","",ご入力シート!AI24)</f>
        <v/>
      </c>
      <c r="AJ24" s="364"/>
      <c r="AK24" s="364"/>
      <c r="AL24" s="364"/>
      <c r="AM24" s="365"/>
      <c r="AN24" s="376" t="str">
        <f>IF(ご入力シート!AN24="","",ご入力シート!AN24)</f>
        <v/>
      </c>
      <c r="AO24" s="377"/>
      <c r="AP24" s="361" t="str">
        <f>IF(ご入力シート!AP24="","",ご入力シート!AP24)</f>
        <v/>
      </c>
      <c r="AQ24" s="361"/>
      <c r="AR24" s="361"/>
      <c r="AS24" s="361"/>
      <c r="AT24" s="361"/>
      <c r="AU24" s="361"/>
      <c r="AV24" s="361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62" t="str">
        <f>IF(BD24="","",VLOOKUP(BD24,'丸亀　使用シート２'!$B$3:$E$42,4,0))</f>
        <v/>
      </c>
      <c r="BL24" s="362"/>
      <c r="BM24" s="362"/>
      <c r="BN24" s="362"/>
      <c r="BO24" s="362"/>
      <c r="BP24" s="362"/>
      <c r="BQ24" s="362"/>
      <c r="BR24" s="111"/>
      <c r="BS24" s="111"/>
      <c r="BT24" s="111"/>
      <c r="BU24" s="111"/>
      <c r="BV24" s="320" t="str">
        <f>IF(X24="","",AP24+#REF!)</f>
        <v/>
      </c>
      <c r="BW24" s="321"/>
      <c r="BX24" s="321"/>
      <c r="BY24" s="321"/>
      <c r="BZ24" s="321"/>
      <c r="CA24" s="321"/>
      <c r="CB24" s="321"/>
      <c r="CC24" s="322"/>
    </row>
    <row r="25" spans="1:81" ht="18" customHeight="1">
      <c r="A25" s="349" t="str">
        <f>IF(ご入力シート!A25="","",ご入力シート!A25)</f>
        <v/>
      </c>
      <c r="B25" s="350"/>
      <c r="C25" s="349" t="str">
        <f>IF(ご入力シート!C25="","",ご入力シート!C25)</f>
        <v/>
      </c>
      <c r="D25" s="350"/>
      <c r="E25" s="351" t="str">
        <f>IF(ご入力シート!E25="","",ご入力シート!E25)</f>
        <v/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3"/>
      <c r="X25" s="354" t="str">
        <f>IF(ご入力シート!X25="","",ご入力シート!X25)</f>
        <v/>
      </c>
      <c r="Y25" s="355"/>
      <c r="Z25" s="356"/>
      <c r="AA25" s="31" t="str">
        <f>ご入力シート!AA25</f>
        <v/>
      </c>
      <c r="AB25" s="357" t="str">
        <f>IF(ご入力シート!AB25="","",ご入力シート!AB25)</f>
        <v/>
      </c>
      <c r="AC25" s="358"/>
      <c r="AD25" s="358"/>
      <c r="AE25" s="358"/>
      <c r="AF25" s="358"/>
      <c r="AG25" s="358"/>
      <c r="AH25" s="359"/>
      <c r="AI25" s="363" t="str">
        <f>IF(ご入力シート!AI25="","",ご入力シート!AI25)</f>
        <v/>
      </c>
      <c r="AJ25" s="364"/>
      <c r="AK25" s="364"/>
      <c r="AL25" s="364"/>
      <c r="AM25" s="365"/>
      <c r="AN25" s="376" t="str">
        <f>IF(ご入力シート!AN25="","",ご入力シート!AN25)</f>
        <v/>
      </c>
      <c r="AO25" s="377"/>
      <c r="AP25" s="361" t="str">
        <f>IF(ご入力シート!AP25="","",ご入力シート!AP25)</f>
        <v/>
      </c>
      <c r="AQ25" s="361"/>
      <c r="AR25" s="361"/>
      <c r="AS25" s="361"/>
      <c r="AT25" s="361"/>
      <c r="AU25" s="361"/>
      <c r="AV25" s="361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62" t="str">
        <f>IF(BD25="","",VLOOKUP(BD25,'丸亀　使用シート２'!$B$3:$E$42,4,0))</f>
        <v/>
      </c>
      <c r="BL25" s="362"/>
      <c r="BM25" s="362"/>
      <c r="BN25" s="362"/>
      <c r="BO25" s="362"/>
      <c r="BP25" s="362"/>
      <c r="BQ25" s="362"/>
      <c r="BR25" s="111"/>
      <c r="BS25" s="111"/>
      <c r="BT25" s="111"/>
      <c r="BU25" s="111"/>
      <c r="BV25" s="323"/>
      <c r="BW25" s="324"/>
      <c r="BX25" s="324"/>
      <c r="BY25" s="324"/>
      <c r="BZ25" s="324"/>
      <c r="CA25" s="324"/>
      <c r="CB25" s="324"/>
      <c r="CC25" s="325"/>
    </row>
    <row r="26" spans="1:81" ht="18" customHeight="1">
      <c r="A26" s="349" t="str">
        <f>IF(ご入力シート!A26="","",ご入力シート!A26)</f>
        <v/>
      </c>
      <c r="B26" s="350"/>
      <c r="C26" s="349" t="str">
        <f>IF(ご入力シート!C26="","",ご入力シート!C26)</f>
        <v/>
      </c>
      <c r="D26" s="350"/>
      <c r="E26" s="351" t="str">
        <f>IF(ご入力シート!E26="","",ご入力シート!E26)</f>
        <v/>
      </c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3"/>
      <c r="X26" s="354" t="str">
        <f>IF(ご入力シート!X26="","",ご入力シート!X26)</f>
        <v/>
      </c>
      <c r="Y26" s="355"/>
      <c r="Z26" s="356"/>
      <c r="AA26" s="31" t="str">
        <f>ご入力シート!AA26</f>
        <v/>
      </c>
      <c r="AB26" s="357" t="str">
        <f>IF(ご入力シート!AB26="","",ご入力シート!AB26)</f>
        <v/>
      </c>
      <c r="AC26" s="358"/>
      <c r="AD26" s="358"/>
      <c r="AE26" s="358"/>
      <c r="AF26" s="358"/>
      <c r="AG26" s="358"/>
      <c r="AH26" s="359"/>
      <c r="AI26" s="363" t="str">
        <f>IF(ご入力シート!AI26="","",ご入力シート!AI26)</f>
        <v/>
      </c>
      <c r="AJ26" s="364"/>
      <c r="AK26" s="364"/>
      <c r="AL26" s="364"/>
      <c r="AM26" s="365"/>
      <c r="AN26" s="376" t="str">
        <f>IF(ご入力シート!AN26="","",ご入力シート!AN26)</f>
        <v/>
      </c>
      <c r="AO26" s="377"/>
      <c r="AP26" s="361" t="str">
        <f>IF(ご入力シート!AP26="","",ご入力シート!AP26)</f>
        <v/>
      </c>
      <c r="AQ26" s="361"/>
      <c r="AR26" s="361"/>
      <c r="AS26" s="361"/>
      <c r="AT26" s="361"/>
      <c r="AU26" s="361"/>
      <c r="AV26" s="361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337"/>
      <c r="BJ26" s="337"/>
      <c r="BK26" s="362" t="str">
        <f>IF(BD26="","",VLOOKUP(BD26,'丸亀　使用シート２'!$B$3:$E$42,4,0))</f>
        <v/>
      </c>
      <c r="BL26" s="362"/>
      <c r="BM26" s="362"/>
      <c r="BN26" s="362"/>
      <c r="BO26" s="362"/>
      <c r="BP26" s="362"/>
      <c r="BQ26" s="362"/>
      <c r="BR26" s="111"/>
      <c r="BS26" s="111"/>
      <c r="BT26" s="111"/>
      <c r="BU26" s="111"/>
      <c r="BV26" s="326"/>
      <c r="BW26" s="327"/>
      <c r="BX26" s="327"/>
      <c r="BY26" s="327"/>
      <c r="BZ26" s="327"/>
      <c r="CA26" s="327"/>
      <c r="CB26" s="327"/>
      <c r="CC26" s="328"/>
    </row>
    <row r="27" spans="1:81" ht="18" customHeight="1">
      <c r="A27" s="349" t="str">
        <f>IF(ご入力シート!A27="","",ご入力シート!A27)</f>
        <v/>
      </c>
      <c r="B27" s="350"/>
      <c r="C27" s="349" t="str">
        <f>IF(ご入力シート!C27="","",ご入力シート!C27)</f>
        <v/>
      </c>
      <c r="D27" s="350"/>
      <c r="E27" s="351" t="str">
        <f>IF(ご入力シート!E27="","",ご入力シート!E27)</f>
        <v/>
      </c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3"/>
      <c r="X27" s="354" t="str">
        <f>IF(ご入力シート!X27="","",ご入力シート!X27)</f>
        <v/>
      </c>
      <c r="Y27" s="355"/>
      <c r="Z27" s="356"/>
      <c r="AA27" s="31" t="str">
        <f>ご入力シート!AA27</f>
        <v/>
      </c>
      <c r="AB27" s="357" t="str">
        <f>IF(ご入力シート!AB27="","",ご入力シート!AB27)</f>
        <v/>
      </c>
      <c r="AC27" s="358"/>
      <c r="AD27" s="358"/>
      <c r="AE27" s="358"/>
      <c r="AF27" s="358"/>
      <c r="AG27" s="358"/>
      <c r="AH27" s="359"/>
      <c r="AI27" s="363" t="str">
        <f>IF(ご入力シート!AI27="","",ご入力シート!AI27)</f>
        <v/>
      </c>
      <c r="AJ27" s="364"/>
      <c r="AK27" s="364"/>
      <c r="AL27" s="364"/>
      <c r="AM27" s="365"/>
      <c r="AN27" s="376" t="str">
        <f>IF(ご入力シート!AN27="","",ご入力シート!AN27)</f>
        <v/>
      </c>
      <c r="AO27" s="377"/>
      <c r="AP27" s="361" t="str">
        <f>IF(ご入力シート!AP27="","",ご入力シート!AP27)</f>
        <v/>
      </c>
      <c r="AQ27" s="361"/>
      <c r="AR27" s="361"/>
      <c r="AS27" s="361"/>
      <c r="AT27" s="361"/>
      <c r="AU27" s="361"/>
      <c r="AV27" s="361"/>
      <c r="AW27" s="337"/>
      <c r="AX27" s="337"/>
      <c r="AY27" s="337"/>
      <c r="AZ27" s="337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62" t="str">
        <f>IF(BD27="","",VLOOKUP(BD27,'丸亀　使用シート２'!$B$3:$E$42,4,0))</f>
        <v/>
      </c>
      <c r="BL27" s="362"/>
      <c r="BM27" s="362"/>
      <c r="BN27" s="362"/>
      <c r="BO27" s="362"/>
      <c r="BP27" s="362"/>
      <c r="BQ27" s="362"/>
      <c r="BR27" s="111"/>
      <c r="BS27" s="111"/>
      <c r="BT27" s="111"/>
      <c r="BU27" s="111"/>
      <c r="BV27" s="320" t="str">
        <f>IF(X27="","",AP27+#REF!)</f>
        <v/>
      </c>
      <c r="BW27" s="321"/>
      <c r="BX27" s="321"/>
      <c r="BY27" s="321"/>
      <c r="BZ27" s="321"/>
      <c r="CA27" s="321"/>
      <c r="CB27" s="321"/>
      <c r="CC27" s="322"/>
    </row>
    <row r="28" spans="1:81" ht="18" customHeight="1">
      <c r="A28" s="349" t="str">
        <f>IF(ご入力シート!A28="","",ご入力シート!A28)</f>
        <v/>
      </c>
      <c r="B28" s="350"/>
      <c r="C28" s="349" t="str">
        <f>IF(ご入力シート!C28="","",ご入力シート!C28)</f>
        <v/>
      </c>
      <c r="D28" s="350"/>
      <c r="E28" s="351" t="str">
        <f>IF(ご入力シート!E28="","",ご入力シート!E28)</f>
        <v/>
      </c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3"/>
      <c r="X28" s="354" t="str">
        <f>IF(ご入力シート!X28="","",ご入力シート!X28)</f>
        <v/>
      </c>
      <c r="Y28" s="355"/>
      <c r="Z28" s="356"/>
      <c r="AA28" s="31" t="str">
        <f>ご入力シート!AA28</f>
        <v/>
      </c>
      <c r="AB28" s="357" t="str">
        <f>IF(ご入力シート!AB28="","",ご入力シート!AB28)</f>
        <v/>
      </c>
      <c r="AC28" s="358"/>
      <c r="AD28" s="358"/>
      <c r="AE28" s="358"/>
      <c r="AF28" s="358"/>
      <c r="AG28" s="358"/>
      <c r="AH28" s="359"/>
      <c r="AI28" s="363" t="str">
        <f>IF(ご入力シート!AI28="","",ご入力シート!AI28)</f>
        <v/>
      </c>
      <c r="AJ28" s="364"/>
      <c r="AK28" s="364"/>
      <c r="AL28" s="364"/>
      <c r="AM28" s="365"/>
      <c r="AN28" s="376" t="str">
        <f>IF(ご入力シート!AN28="","",ご入力シート!AN28)</f>
        <v/>
      </c>
      <c r="AO28" s="377"/>
      <c r="AP28" s="361" t="str">
        <f>IF(ご入力シート!AP28="","",ご入力シート!AP28)</f>
        <v/>
      </c>
      <c r="AQ28" s="361"/>
      <c r="AR28" s="361"/>
      <c r="AS28" s="361"/>
      <c r="AT28" s="361"/>
      <c r="AU28" s="361"/>
      <c r="AV28" s="361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62" t="str">
        <f>IF(BD28="","",VLOOKUP(BD28,'丸亀　使用シート２'!$B$3:$E$42,4,0))</f>
        <v/>
      </c>
      <c r="BL28" s="362"/>
      <c r="BM28" s="362"/>
      <c r="BN28" s="362"/>
      <c r="BO28" s="362"/>
      <c r="BP28" s="362"/>
      <c r="BQ28" s="362"/>
      <c r="BR28" s="111"/>
      <c r="BS28" s="111"/>
      <c r="BT28" s="111"/>
      <c r="BU28" s="111"/>
      <c r="BV28" s="323"/>
      <c r="BW28" s="324"/>
      <c r="BX28" s="324"/>
      <c r="BY28" s="324"/>
      <c r="BZ28" s="324"/>
      <c r="CA28" s="324"/>
      <c r="CB28" s="324"/>
      <c r="CC28" s="325"/>
    </row>
    <row r="29" spans="1:81" ht="18" customHeight="1">
      <c r="A29" s="349" t="str">
        <f>IF(ご入力シート!A29="","",ご入力シート!A29)</f>
        <v/>
      </c>
      <c r="B29" s="350"/>
      <c r="C29" s="349" t="str">
        <f>IF(ご入力シート!C29="","",ご入力シート!C29)</f>
        <v/>
      </c>
      <c r="D29" s="350"/>
      <c r="E29" s="351" t="str">
        <f>IF(ご入力シート!E29="","",ご入力シート!E29)</f>
        <v/>
      </c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3"/>
      <c r="X29" s="354" t="str">
        <f>IF(ご入力シート!X29="","",ご入力シート!X29)</f>
        <v/>
      </c>
      <c r="Y29" s="355"/>
      <c r="Z29" s="356"/>
      <c r="AA29" s="31" t="str">
        <f>ご入力シート!AA29</f>
        <v/>
      </c>
      <c r="AB29" s="357" t="str">
        <f>IF(ご入力シート!AB29="","",ご入力シート!AB29)</f>
        <v/>
      </c>
      <c r="AC29" s="358"/>
      <c r="AD29" s="358"/>
      <c r="AE29" s="358"/>
      <c r="AF29" s="358"/>
      <c r="AG29" s="358"/>
      <c r="AH29" s="359"/>
      <c r="AI29" s="363" t="str">
        <f>IF(ご入力シート!AI29="","",ご入力シート!AI29)</f>
        <v/>
      </c>
      <c r="AJ29" s="364"/>
      <c r="AK29" s="364"/>
      <c r="AL29" s="364"/>
      <c r="AM29" s="365"/>
      <c r="AN29" s="376" t="str">
        <f>IF(ご入力シート!AN29="","",ご入力シート!AN29)</f>
        <v/>
      </c>
      <c r="AO29" s="377"/>
      <c r="AP29" s="361" t="str">
        <f>IF(ご入力シート!AP29="","",ご入力シート!AP29)</f>
        <v/>
      </c>
      <c r="AQ29" s="361"/>
      <c r="AR29" s="361"/>
      <c r="AS29" s="361"/>
      <c r="AT29" s="361"/>
      <c r="AU29" s="361"/>
      <c r="AV29" s="361"/>
      <c r="AW29" s="337"/>
      <c r="AX29" s="337"/>
      <c r="AY29" s="337"/>
      <c r="AZ29" s="337"/>
      <c r="BA29" s="337"/>
      <c r="BB29" s="337"/>
      <c r="BC29" s="337"/>
      <c r="BD29" s="337"/>
      <c r="BE29" s="337"/>
      <c r="BF29" s="337"/>
      <c r="BG29" s="337"/>
      <c r="BH29" s="337"/>
      <c r="BI29" s="337"/>
      <c r="BJ29" s="337"/>
      <c r="BK29" s="362" t="str">
        <f>IF(BD29="","",VLOOKUP(BD29,'丸亀　使用シート２'!$B$3:$E$42,4,0))</f>
        <v/>
      </c>
      <c r="BL29" s="362"/>
      <c r="BM29" s="362"/>
      <c r="BN29" s="362"/>
      <c r="BO29" s="362"/>
      <c r="BP29" s="362"/>
      <c r="BQ29" s="362"/>
      <c r="BR29" s="111"/>
      <c r="BS29" s="111"/>
      <c r="BT29" s="111"/>
      <c r="BU29" s="111"/>
      <c r="BV29" s="326"/>
      <c r="BW29" s="327"/>
      <c r="BX29" s="327"/>
      <c r="BY29" s="327"/>
      <c r="BZ29" s="327"/>
      <c r="CA29" s="327"/>
      <c r="CB29" s="327"/>
      <c r="CC29" s="328"/>
    </row>
    <row r="30" spans="1:81" ht="18" customHeight="1">
      <c r="A30" s="349" t="str">
        <f>IF(ご入力シート!A30="","",ご入力シート!A30)</f>
        <v/>
      </c>
      <c r="B30" s="350"/>
      <c r="C30" s="349" t="str">
        <f>IF(ご入力シート!C30="","",ご入力シート!C30)</f>
        <v/>
      </c>
      <c r="D30" s="350"/>
      <c r="E30" s="351" t="str">
        <f>IF(ご入力シート!E30="","",ご入力シート!E30)</f>
        <v/>
      </c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3"/>
      <c r="X30" s="354" t="str">
        <f>IF(ご入力シート!X30="","",ご入力シート!X30)</f>
        <v/>
      </c>
      <c r="Y30" s="355"/>
      <c r="Z30" s="356"/>
      <c r="AA30" s="31" t="str">
        <f>ご入力シート!AA30</f>
        <v/>
      </c>
      <c r="AB30" s="357" t="str">
        <f>IF(ご入力シート!AB30="","",ご入力シート!AB30)</f>
        <v/>
      </c>
      <c r="AC30" s="358"/>
      <c r="AD30" s="358"/>
      <c r="AE30" s="358"/>
      <c r="AF30" s="358"/>
      <c r="AG30" s="358"/>
      <c r="AH30" s="359"/>
      <c r="AI30" s="363" t="str">
        <f>IF(ご入力シート!AI30="","",ご入力シート!AI30)</f>
        <v/>
      </c>
      <c r="AJ30" s="364"/>
      <c r="AK30" s="364"/>
      <c r="AL30" s="364"/>
      <c r="AM30" s="365"/>
      <c r="AN30" s="376" t="str">
        <f>IF(ご入力シート!AN30="","",ご入力シート!AN30)</f>
        <v/>
      </c>
      <c r="AO30" s="377"/>
      <c r="AP30" s="361" t="str">
        <f>IF(ご入力シート!AP30="","",ご入力シート!AP30)</f>
        <v/>
      </c>
      <c r="AQ30" s="361"/>
      <c r="AR30" s="361"/>
      <c r="AS30" s="361"/>
      <c r="AT30" s="361"/>
      <c r="AU30" s="361"/>
      <c r="AV30" s="361"/>
      <c r="AW30" s="337"/>
      <c r="AX30" s="337"/>
      <c r="AY30" s="337"/>
      <c r="AZ30" s="337"/>
      <c r="BA30" s="337"/>
      <c r="BB30" s="337"/>
      <c r="BC30" s="337"/>
      <c r="BD30" s="337"/>
      <c r="BE30" s="337"/>
      <c r="BF30" s="337"/>
      <c r="BG30" s="337"/>
      <c r="BH30" s="337"/>
      <c r="BI30" s="337"/>
      <c r="BJ30" s="337"/>
      <c r="BK30" s="362" t="str">
        <f>IF(BD30="","",VLOOKUP(BD30,'丸亀　使用シート２'!$B$3:$E$42,4,0))</f>
        <v/>
      </c>
      <c r="BL30" s="362"/>
      <c r="BM30" s="362"/>
      <c r="BN30" s="362"/>
      <c r="BO30" s="362"/>
      <c r="BP30" s="362"/>
      <c r="BQ30" s="362"/>
      <c r="BR30" s="111"/>
      <c r="BS30" s="111"/>
      <c r="BT30" s="111"/>
      <c r="BU30" s="111"/>
      <c r="BV30" s="320" t="str">
        <f>IF(X30="","",AP30+#REF!)</f>
        <v/>
      </c>
      <c r="BW30" s="321"/>
      <c r="BX30" s="321"/>
      <c r="BY30" s="321"/>
      <c r="BZ30" s="321"/>
      <c r="CA30" s="321"/>
      <c r="CB30" s="321"/>
      <c r="CC30" s="322"/>
    </row>
    <row r="31" spans="1:81" ht="16.5" customHeight="1">
      <c r="A31" s="349" t="str">
        <f>IF(ご入力シート!A31="","",ご入力シート!A31)</f>
        <v/>
      </c>
      <c r="B31" s="350"/>
      <c r="C31" s="349" t="str">
        <f>IF(ご入力シート!C31="","",ご入力シート!C31)</f>
        <v/>
      </c>
      <c r="D31" s="350"/>
      <c r="E31" s="351" t="str">
        <f>IF(ご入力シート!E31="","",ご入力シート!E31)</f>
        <v/>
      </c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3"/>
      <c r="X31" s="354" t="str">
        <f>IF(ご入力シート!X31="","",ご入力シート!X31)</f>
        <v/>
      </c>
      <c r="Y31" s="355"/>
      <c r="Z31" s="356"/>
      <c r="AA31" s="31" t="str">
        <f>ご入力シート!AA31</f>
        <v/>
      </c>
      <c r="AB31" s="357" t="str">
        <f>IF(ご入力シート!AB31="","",ご入力シート!AB31)</f>
        <v/>
      </c>
      <c r="AC31" s="358"/>
      <c r="AD31" s="358"/>
      <c r="AE31" s="358"/>
      <c r="AF31" s="358"/>
      <c r="AG31" s="358"/>
      <c r="AH31" s="359"/>
      <c r="AI31" s="363" t="str">
        <f>IF(ご入力シート!AI31="","",ご入力シート!AI31)</f>
        <v/>
      </c>
      <c r="AJ31" s="364"/>
      <c r="AK31" s="364"/>
      <c r="AL31" s="364"/>
      <c r="AM31" s="365"/>
      <c r="AN31" s="376" t="str">
        <f>IF(ご入力シート!AN31="","",ご入力シート!AN31)</f>
        <v/>
      </c>
      <c r="AO31" s="377"/>
      <c r="AP31" s="361" t="str">
        <f>IF(ご入力シート!AP31="","",ご入力シート!AP31)</f>
        <v/>
      </c>
      <c r="AQ31" s="361"/>
      <c r="AR31" s="361"/>
      <c r="AS31" s="361"/>
      <c r="AT31" s="361"/>
      <c r="AU31" s="361"/>
      <c r="AV31" s="361"/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62" t="str">
        <f>IF(BD31="","",VLOOKUP(BD31,'丸亀　使用シート２'!$B$3:$E$42,4,0))</f>
        <v/>
      </c>
      <c r="BL31" s="362"/>
      <c r="BM31" s="362"/>
      <c r="BN31" s="362"/>
      <c r="BO31" s="362"/>
      <c r="BP31" s="362"/>
      <c r="BQ31" s="362"/>
      <c r="BR31" s="111"/>
      <c r="BS31" s="111"/>
      <c r="BT31" s="111"/>
      <c r="BU31" s="111"/>
      <c r="BV31" s="323"/>
      <c r="BW31" s="324"/>
      <c r="BX31" s="324"/>
      <c r="BY31" s="324"/>
      <c r="BZ31" s="324"/>
      <c r="CA31" s="324"/>
      <c r="CB31" s="324"/>
      <c r="CC31" s="325"/>
    </row>
    <row r="32" spans="1:81" ht="16.5" customHeight="1">
      <c r="A32" s="349" t="str">
        <f>IF(ご入力シート!A32="","",ご入力シート!A32)</f>
        <v/>
      </c>
      <c r="B32" s="350"/>
      <c r="C32" s="349" t="str">
        <f>IF(ご入力シート!C32="","",ご入力シート!C32)</f>
        <v/>
      </c>
      <c r="D32" s="350"/>
      <c r="E32" s="351" t="str">
        <f>IF(ご入力シート!E32="","",ご入力シート!E32)</f>
        <v/>
      </c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3"/>
      <c r="X32" s="354" t="str">
        <f>IF(ご入力シート!X32="","",ご入力シート!X32)</f>
        <v/>
      </c>
      <c r="Y32" s="355"/>
      <c r="Z32" s="356"/>
      <c r="AA32" s="31" t="str">
        <f>ご入力シート!AA32</f>
        <v/>
      </c>
      <c r="AB32" s="357" t="str">
        <f>IF(ご入力シート!AB32="","",ご入力シート!AB32)</f>
        <v/>
      </c>
      <c r="AC32" s="358"/>
      <c r="AD32" s="358"/>
      <c r="AE32" s="358"/>
      <c r="AF32" s="358"/>
      <c r="AG32" s="358"/>
      <c r="AH32" s="359"/>
      <c r="AI32" s="363" t="str">
        <f>IF(ご入力シート!AI32="","",ご入力シート!AI32)</f>
        <v/>
      </c>
      <c r="AJ32" s="364"/>
      <c r="AK32" s="364"/>
      <c r="AL32" s="364"/>
      <c r="AM32" s="365"/>
      <c r="AN32" s="376" t="str">
        <f>IF(ご入力シート!AN32="","",ご入力シート!AN32)</f>
        <v/>
      </c>
      <c r="AO32" s="377"/>
      <c r="AP32" s="361" t="str">
        <f>IF(ご入力シート!AP32="","",ご入力シート!AP32)</f>
        <v/>
      </c>
      <c r="AQ32" s="361"/>
      <c r="AR32" s="361"/>
      <c r="AS32" s="361"/>
      <c r="AT32" s="361"/>
      <c r="AU32" s="361"/>
      <c r="AV32" s="361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62" t="str">
        <f>IF(BD32="","",VLOOKUP(BD32,'丸亀　使用シート２'!$B$3:$E$42,4,0))</f>
        <v/>
      </c>
      <c r="BL32" s="362"/>
      <c r="BM32" s="362"/>
      <c r="BN32" s="362"/>
      <c r="BO32" s="362"/>
      <c r="BP32" s="362"/>
      <c r="BQ32" s="362"/>
      <c r="BR32" s="111"/>
      <c r="BS32" s="111"/>
      <c r="BT32" s="111"/>
      <c r="BU32" s="111"/>
      <c r="BV32" s="326"/>
      <c r="BW32" s="327"/>
      <c r="BX32" s="327"/>
      <c r="BY32" s="327"/>
      <c r="BZ32" s="327"/>
      <c r="CA32" s="327"/>
      <c r="CB32" s="327"/>
      <c r="CC32" s="328"/>
    </row>
    <row r="33" spans="1:80" ht="16.5" customHeight="1">
      <c r="A33" s="71"/>
      <c r="B33" s="71"/>
      <c r="C33" s="78"/>
      <c r="D33" s="78"/>
      <c r="E33" s="78"/>
      <c r="F33" s="78"/>
      <c r="G33" s="79"/>
      <c r="H33" s="79"/>
      <c r="I33" s="78"/>
      <c r="J33" s="71"/>
      <c r="K33" s="80"/>
      <c r="L33" s="8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471" t="s">
        <v>138</v>
      </c>
      <c r="AJ33" s="421"/>
      <c r="AK33" s="421"/>
      <c r="AL33" s="421"/>
      <c r="AM33" s="421"/>
      <c r="AN33" s="421"/>
      <c r="AO33" s="421"/>
      <c r="AP33" s="472">
        <f>SUM(AP15:AV32)</f>
        <v>0</v>
      </c>
      <c r="AQ33" s="473"/>
      <c r="AR33" s="473"/>
      <c r="AS33" s="473"/>
      <c r="AT33" s="473"/>
      <c r="AU33" s="473"/>
      <c r="AV33" s="474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114"/>
      <c r="BS33" s="114"/>
      <c r="BT33" s="114"/>
      <c r="BU33" s="114"/>
      <c r="BV33" s="114"/>
      <c r="BW33" s="114"/>
      <c r="BX33" s="114"/>
      <c r="BY33" s="32">
        <f>SUM(BY15:BY30)</f>
        <v>0</v>
      </c>
      <c r="BZ33" s="118" t="e">
        <f>AP33+#REF!-BY33</f>
        <v>#REF!</v>
      </c>
      <c r="CA33" s="21"/>
      <c r="CB33" s="21"/>
    </row>
    <row r="34" spans="1:80">
      <c r="A34" s="82"/>
      <c r="B34" s="82"/>
      <c r="C34" s="360"/>
      <c r="D34" s="360"/>
      <c r="E34" s="360"/>
      <c r="F34" s="83"/>
      <c r="G34" s="84"/>
      <c r="H34" s="85"/>
      <c r="I34" s="85"/>
      <c r="J34" s="80"/>
      <c r="K34" s="80"/>
      <c r="L34" s="86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333" t="s">
        <v>123</v>
      </c>
      <c r="BM34" s="333"/>
      <c r="BN34" s="334">
        <f>ご入力シート!BU35</f>
        <v>2</v>
      </c>
      <c r="BO34" s="334"/>
      <c r="BP34" s="82"/>
      <c r="BQ34" s="82"/>
      <c r="BR34" s="82"/>
      <c r="BS34" s="82"/>
      <c r="BT34" s="82"/>
      <c r="BU34" s="82"/>
      <c r="BV34" s="82"/>
      <c r="BW34" s="82"/>
      <c r="BX34" s="82"/>
      <c r="BY34" s="21"/>
      <c r="BZ34" s="30"/>
      <c r="CA34" s="21"/>
      <c r="CB34" s="21"/>
    </row>
    <row r="35" spans="1:80" ht="27.6" customHeight="1">
      <c r="A35" s="346" t="s">
        <v>121</v>
      </c>
      <c r="B35" s="346"/>
      <c r="C35" s="346" t="s">
        <v>122</v>
      </c>
      <c r="D35" s="346"/>
      <c r="E35" s="346" t="s">
        <v>131</v>
      </c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7" t="s">
        <v>132</v>
      </c>
      <c r="Y35" s="347"/>
      <c r="Z35" s="347"/>
      <c r="AA35" s="347"/>
      <c r="AB35" s="347" t="s">
        <v>139</v>
      </c>
      <c r="AC35" s="347"/>
      <c r="AD35" s="347"/>
      <c r="AE35" s="347"/>
      <c r="AF35" s="347"/>
      <c r="AG35" s="347"/>
      <c r="AH35" s="347"/>
      <c r="AI35" s="145" t="s">
        <v>7</v>
      </c>
      <c r="AJ35" s="145"/>
      <c r="AK35" s="145"/>
      <c r="AL35" s="145"/>
      <c r="AM35" s="145"/>
      <c r="AN35" s="319" t="s">
        <v>197</v>
      </c>
      <c r="AO35" s="319"/>
      <c r="AP35" s="347" t="s">
        <v>140</v>
      </c>
      <c r="AQ35" s="347"/>
      <c r="AR35" s="347"/>
      <c r="AS35" s="347"/>
      <c r="AT35" s="347"/>
      <c r="AU35" s="347"/>
      <c r="AV35" s="347"/>
      <c r="AW35" s="348" t="s">
        <v>133</v>
      </c>
      <c r="AX35" s="348"/>
      <c r="AY35" s="348"/>
      <c r="AZ35" s="348"/>
      <c r="BA35" s="348"/>
      <c r="BB35" s="348"/>
      <c r="BC35" s="348"/>
      <c r="BD35" s="348" t="s">
        <v>134</v>
      </c>
      <c r="BE35" s="348"/>
      <c r="BF35" s="348"/>
      <c r="BG35" s="348"/>
      <c r="BH35" s="348"/>
      <c r="BI35" s="348"/>
      <c r="BJ35" s="348"/>
      <c r="BK35" s="348" t="s">
        <v>135</v>
      </c>
      <c r="BL35" s="348"/>
      <c r="BM35" s="348"/>
      <c r="BN35" s="348"/>
      <c r="BO35" s="348"/>
      <c r="BP35" s="348"/>
      <c r="BQ35" s="348"/>
      <c r="BR35" s="104"/>
      <c r="BS35" s="104"/>
      <c r="BT35" s="104"/>
      <c r="BU35" s="104"/>
      <c r="BV35" s="104"/>
      <c r="BW35" s="104"/>
      <c r="BX35" s="104"/>
      <c r="BY35" s="113" t="s">
        <v>28</v>
      </c>
      <c r="BZ35" s="30" t="s">
        <v>172</v>
      </c>
      <c r="CA35" s="21" t="s">
        <v>173</v>
      </c>
      <c r="CB35" s="21"/>
    </row>
    <row r="36" spans="1:80">
      <c r="A36" s="339" t="str">
        <f>IF(ご入力シート!A36="","",ご入力シート!A36)</f>
        <v/>
      </c>
      <c r="B36" s="339"/>
      <c r="C36" s="339" t="str">
        <f>IF(ご入力シート!C36="","",ご入力シート!C36)</f>
        <v/>
      </c>
      <c r="D36" s="339"/>
      <c r="E36" s="340" t="str">
        <f>IF(ご入力シート!E36="","",ご入力シート!E36)</f>
        <v/>
      </c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1" t="str">
        <f>IF(ご入力シート!X36="","",ご入力シート!X36)</f>
        <v/>
      </c>
      <c r="Y36" s="341"/>
      <c r="Z36" s="341"/>
      <c r="AA36" s="100" t="str">
        <f>ご入力シート!AA36</f>
        <v/>
      </c>
      <c r="AB36" s="342" t="str">
        <f>IF(ご入力シート!AB36="","",ご入力シート!AB36)</f>
        <v/>
      </c>
      <c r="AC36" s="342"/>
      <c r="AD36" s="342"/>
      <c r="AE36" s="342"/>
      <c r="AF36" s="342"/>
      <c r="AG36" s="342"/>
      <c r="AH36" s="342"/>
      <c r="AI36" s="344" t="str">
        <f>IF(ご入力シート!AI36="","",ご入力シート!AI36)</f>
        <v/>
      </c>
      <c r="AJ36" s="344"/>
      <c r="AK36" s="344"/>
      <c r="AL36" s="344"/>
      <c r="AM36" s="344"/>
      <c r="AN36" s="345" t="str">
        <f>IF(ご入力シート!AN36="","",ご入力シート!AN36)</f>
        <v/>
      </c>
      <c r="AO36" s="345"/>
      <c r="AP36" s="343" t="str">
        <f>IF(ご入力シート!AP36="","",ご入力シート!AP36)</f>
        <v/>
      </c>
      <c r="AQ36" s="343"/>
      <c r="AR36" s="343"/>
      <c r="AS36" s="343"/>
      <c r="AT36" s="343"/>
      <c r="AU36" s="343"/>
      <c r="AV36" s="343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8" t="str">
        <f>IF(BD36="","",VLOOKUP(BD36,'丸亀　使用シート２'!$B$3:$E$42,4,0))</f>
        <v/>
      </c>
      <c r="BL36" s="338"/>
      <c r="BM36" s="338"/>
      <c r="BN36" s="338"/>
      <c r="BO36" s="338"/>
      <c r="BP36" s="338"/>
      <c r="BQ36" s="338"/>
      <c r="BR36" s="112"/>
      <c r="BS36" s="112"/>
      <c r="BT36" s="112"/>
      <c r="BU36" s="112"/>
      <c r="BV36" s="112"/>
      <c r="BW36" s="112"/>
      <c r="BX36" s="112"/>
      <c r="BY36" s="98" t="str">
        <f>IF(X36="","",AP36+#REF!)</f>
        <v/>
      </c>
      <c r="BZ36" s="30" t="str">
        <f t="shared" ref="BZ36:BZ99" si="1">IF(AW36="","","✓")</f>
        <v/>
      </c>
      <c r="CA36" s="21" t="str">
        <f>IF(BD36="","",VLOOKUP(BD36,'丸亀　使用シート２'!$B$3:$E$42,2,0))</f>
        <v/>
      </c>
      <c r="CB36" s="21"/>
    </row>
    <row r="37" spans="1:80">
      <c r="A37" s="339" t="str">
        <f>IF(ご入力シート!A37="","",ご入力シート!A37)</f>
        <v/>
      </c>
      <c r="B37" s="339"/>
      <c r="C37" s="339" t="str">
        <f>IF(ご入力シート!C37="","",ご入力シート!C37)</f>
        <v/>
      </c>
      <c r="D37" s="339"/>
      <c r="E37" s="340" t="str">
        <f>IF(ご入力シート!E37="","",ご入力シート!E37)</f>
        <v/>
      </c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1" t="str">
        <f>IF(ご入力シート!X37="","",ご入力シート!X37)</f>
        <v/>
      </c>
      <c r="Y37" s="341"/>
      <c r="Z37" s="341"/>
      <c r="AA37" s="33" t="str">
        <f>ご入力シート!AA37</f>
        <v/>
      </c>
      <c r="AB37" s="342" t="str">
        <f>IF(ご入力シート!AB37="","",ご入力シート!AB37)</f>
        <v/>
      </c>
      <c r="AC37" s="342"/>
      <c r="AD37" s="342"/>
      <c r="AE37" s="342"/>
      <c r="AF37" s="342"/>
      <c r="AG37" s="342"/>
      <c r="AH37" s="342"/>
      <c r="AI37" s="344" t="str">
        <f>IF(ご入力シート!AI37="","",ご入力シート!AI37)</f>
        <v/>
      </c>
      <c r="AJ37" s="344"/>
      <c r="AK37" s="344"/>
      <c r="AL37" s="344"/>
      <c r="AM37" s="344"/>
      <c r="AN37" s="345" t="str">
        <f>IF(ご入力シート!AN37="","",ご入力シート!AN37)</f>
        <v/>
      </c>
      <c r="AO37" s="345"/>
      <c r="AP37" s="343" t="str">
        <f>IF(ご入力シート!AP37="","",ご入力シート!AP37)</f>
        <v/>
      </c>
      <c r="AQ37" s="343"/>
      <c r="AR37" s="343"/>
      <c r="AS37" s="343"/>
      <c r="AT37" s="343"/>
      <c r="AU37" s="343"/>
      <c r="AV37" s="343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8" t="str">
        <f>IF(BD37="","",VLOOKUP(BD37,'丸亀　使用シート２'!$B$3:$E$42,4,0))</f>
        <v/>
      </c>
      <c r="BL37" s="338"/>
      <c r="BM37" s="338"/>
      <c r="BN37" s="338"/>
      <c r="BO37" s="338"/>
      <c r="BP37" s="338"/>
      <c r="BQ37" s="338"/>
      <c r="BR37" s="112"/>
      <c r="BS37" s="112"/>
      <c r="BT37" s="112"/>
      <c r="BU37" s="112"/>
      <c r="BV37" s="112"/>
      <c r="BW37" s="112"/>
      <c r="BX37" s="112"/>
      <c r="BY37" s="98" t="str">
        <f>IF(X37="","",AP37+#REF!)</f>
        <v/>
      </c>
      <c r="BZ37" s="30" t="str">
        <f t="shared" si="1"/>
        <v/>
      </c>
      <c r="CA37" s="21" t="str">
        <f>IF(BD37="","",VLOOKUP(BD37,'丸亀　使用シート２'!$B$3:$E$42,2,0))</f>
        <v/>
      </c>
      <c r="CB37" s="21"/>
    </row>
    <row r="38" spans="1:80">
      <c r="A38" s="339" t="str">
        <f>IF(ご入力シート!A38="","",ご入力シート!A38)</f>
        <v/>
      </c>
      <c r="B38" s="339"/>
      <c r="C38" s="339" t="str">
        <f>IF(ご入力シート!C38="","",ご入力シート!C38)</f>
        <v/>
      </c>
      <c r="D38" s="339"/>
      <c r="E38" s="340" t="str">
        <f>IF(ご入力シート!E38="","",ご入力シート!E38)</f>
        <v/>
      </c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1" t="str">
        <f>IF(ご入力シート!X38="","",ご入力シート!X38)</f>
        <v/>
      </c>
      <c r="Y38" s="341"/>
      <c r="Z38" s="341"/>
      <c r="AA38" s="33" t="str">
        <f>ご入力シート!AA38</f>
        <v/>
      </c>
      <c r="AB38" s="342" t="str">
        <f>IF(ご入力シート!AB38="","",ご入力シート!AB38)</f>
        <v/>
      </c>
      <c r="AC38" s="342"/>
      <c r="AD38" s="342"/>
      <c r="AE38" s="342"/>
      <c r="AF38" s="342"/>
      <c r="AG38" s="342"/>
      <c r="AH38" s="342"/>
      <c r="AI38" s="344" t="str">
        <f>IF(ご入力シート!AI38="","",ご入力シート!AI38)</f>
        <v/>
      </c>
      <c r="AJ38" s="344"/>
      <c r="AK38" s="344"/>
      <c r="AL38" s="344"/>
      <c r="AM38" s="344"/>
      <c r="AN38" s="345" t="str">
        <f>IF(ご入力シート!AN38="","",ご入力シート!AN38)</f>
        <v/>
      </c>
      <c r="AO38" s="345"/>
      <c r="AP38" s="343" t="str">
        <f>IF(ご入力シート!AP38="","",ご入力シート!AP38)</f>
        <v/>
      </c>
      <c r="AQ38" s="343"/>
      <c r="AR38" s="343"/>
      <c r="AS38" s="343"/>
      <c r="AT38" s="343"/>
      <c r="AU38" s="343"/>
      <c r="AV38" s="343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  <c r="BK38" s="338" t="str">
        <f>IF(BD38="","",VLOOKUP(BD38,'丸亀　使用シート２'!$B$3:$E$42,4,0))</f>
        <v/>
      </c>
      <c r="BL38" s="338"/>
      <c r="BM38" s="338"/>
      <c r="BN38" s="338"/>
      <c r="BO38" s="338"/>
      <c r="BP38" s="338"/>
      <c r="BQ38" s="338"/>
      <c r="BR38" s="112"/>
      <c r="BS38" s="112"/>
      <c r="BT38" s="112"/>
      <c r="BU38" s="112"/>
      <c r="BV38" s="112"/>
      <c r="BW38" s="112"/>
      <c r="BX38" s="112"/>
      <c r="BY38" s="98" t="str">
        <f>IF(X38="","",AP38+#REF!)</f>
        <v/>
      </c>
      <c r="BZ38" s="30" t="str">
        <f t="shared" si="1"/>
        <v/>
      </c>
      <c r="CA38" s="21" t="str">
        <f>IF(BD38="","",VLOOKUP(BD38,'丸亀　使用シート２'!$B$3:$E$42,2,0))</f>
        <v/>
      </c>
      <c r="CB38" s="21"/>
    </row>
    <row r="39" spans="1:80">
      <c r="A39" s="339" t="str">
        <f>IF(ご入力シート!A39="","",ご入力シート!A39)</f>
        <v/>
      </c>
      <c r="B39" s="339"/>
      <c r="C39" s="339" t="str">
        <f>IF(ご入力シート!C39="","",ご入力シート!C39)</f>
        <v/>
      </c>
      <c r="D39" s="339"/>
      <c r="E39" s="340" t="str">
        <f>IF(ご入力シート!E39="","",ご入力シート!E39)</f>
        <v/>
      </c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1" t="str">
        <f>IF(ご入力シート!X39="","",ご入力シート!X39)</f>
        <v/>
      </c>
      <c r="Y39" s="341"/>
      <c r="Z39" s="341"/>
      <c r="AA39" s="33" t="str">
        <f>ご入力シート!AA39</f>
        <v/>
      </c>
      <c r="AB39" s="342" t="str">
        <f>IF(ご入力シート!AB39="","",ご入力シート!AB39)</f>
        <v/>
      </c>
      <c r="AC39" s="342"/>
      <c r="AD39" s="342"/>
      <c r="AE39" s="342"/>
      <c r="AF39" s="342"/>
      <c r="AG39" s="342"/>
      <c r="AH39" s="342"/>
      <c r="AI39" s="344" t="str">
        <f>IF(ご入力シート!AI39="","",ご入力シート!AI39)</f>
        <v/>
      </c>
      <c r="AJ39" s="344"/>
      <c r="AK39" s="344"/>
      <c r="AL39" s="344"/>
      <c r="AM39" s="344"/>
      <c r="AN39" s="345" t="str">
        <f>IF(ご入力シート!AN39="","",ご入力シート!AN39)</f>
        <v/>
      </c>
      <c r="AO39" s="345"/>
      <c r="AP39" s="343" t="str">
        <f>IF(ご入力シート!AP39="","",ご入力シート!AP39)</f>
        <v/>
      </c>
      <c r="AQ39" s="343"/>
      <c r="AR39" s="343"/>
      <c r="AS39" s="343"/>
      <c r="AT39" s="343"/>
      <c r="AU39" s="343"/>
      <c r="AV39" s="343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8" t="str">
        <f>IF(BD39="","",VLOOKUP(BD39,'丸亀　使用シート２'!$B$3:$E$42,4,0))</f>
        <v/>
      </c>
      <c r="BL39" s="338"/>
      <c r="BM39" s="338"/>
      <c r="BN39" s="338"/>
      <c r="BO39" s="338"/>
      <c r="BP39" s="338"/>
      <c r="BQ39" s="338"/>
      <c r="BR39" s="112"/>
      <c r="BS39" s="112"/>
      <c r="BT39" s="112"/>
      <c r="BU39" s="112"/>
      <c r="BV39" s="112"/>
      <c r="BW39" s="112"/>
      <c r="BX39" s="112"/>
      <c r="BY39" s="98" t="str">
        <f>IF(X39="","",AP39+#REF!)</f>
        <v/>
      </c>
      <c r="BZ39" s="30" t="str">
        <f t="shared" si="1"/>
        <v/>
      </c>
      <c r="CA39" s="21" t="str">
        <f>IF(BD39="","",VLOOKUP(BD39,'丸亀　使用シート２'!$B$3:$E$42,2,0))</f>
        <v/>
      </c>
      <c r="CB39" s="21"/>
    </row>
    <row r="40" spans="1:80">
      <c r="A40" s="339" t="str">
        <f>IF(ご入力シート!A40="","",ご入力シート!A40)</f>
        <v/>
      </c>
      <c r="B40" s="339"/>
      <c r="C40" s="339" t="str">
        <f>IF(ご入力シート!C40="","",ご入力シート!C40)</f>
        <v/>
      </c>
      <c r="D40" s="339"/>
      <c r="E40" s="340" t="str">
        <f>IF(ご入力シート!E40="","",ご入力シート!E40)</f>
        <v/>
      </c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1" t="str">
        <f>IF(ご入力シート!X40="","",ご入力シート!X40)</f>
        <v/>
      </c>
      <c r="Y40" s="341"/>
      <c r="Z40" s="341"/>
      <c r="AA40" s="33" t="str">
        <f>ご入力シート!AA40</f>
        <v/>
      </c>
      <c r="AB40" s="342" t="str">
        <f>IF(ご入力シート!AB40="","",ご入力シート!AB40)</f>
        <v/>
      </c>
      <c r="AC40" s="342"/>
      <c r="AD40" s="342"/>
      <c r="AE40" s="342"/>
      <c r="AF40" s="342"/>
      <c r="AG40" s="342"/>
      <c r="AH40" s="342"/>
      <c r="AI40" s="344" t="str">
        <f>IF(ご入力シート!AI40="","",ご入力シート!AI40)</f>
        <v/>
      </c>
      <c r="AJ40" s="344"/>
      <c r="AK40" s="344"/>
      <c r="AL40" s="344"/>
      <c r="AM40" s="344"/>
      <c r="AN40" s="345" t="str">
        <f>IF(ご入力シート!AN40="","",ご入力シート!AN40)</f>
        <v/>
      </c>
      <c r="AO40" s="345"/>
      <c r="AP40" s="343" t="str">
        <f>IF(ご入力シート!AP40="","",ご入力シート!AP40)</f>
        <v/>
      </c>
      <c r="AQ40" s="343"/>
      <c r="AR40" s="343"/>
      <c r="AS40" s="343"/>
      <c r="AT40" s="343"/>
      <c r="AU40" s="343"/>
      <c r="AV40" s="343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7"/>
      <c r="BJ40" s="337"/>
      <c r="BK40" s="338" t="str">
        <f>IF(BD40="","",VLOOKUP(BD40,'丸亀　使用シート２'!$B$3:$E$42,4,0))</f>
        <v/>
      </c>
      <c r="BL40" s="338"/>
      <c r="BM40" s="338"/>
      <c r="BN40" s="338"/>
      <c r="BO40" s="338"/>
      <c r="BP40" s="338"/>
      <c r="BQ40" s="338"/>
      <c r="BR40" s="112"/>
      <c r="BS40" s="112"/>
      <c r="BT40" s="112"/>
      <c r="BU40" s="112"/>
      <c r="BV40" s="112"/>
      <c r="BW40" s="112"/>
      <c r="BX40" s="112"/>
      <c r="BY40" s="98" t="str">
        <f>IF(X40="","",AP40+#REF!)</f>
        <v/>
      </c>
      <c r="BZ40" s="30" t="str">
        <f t="shared" si="1"/>
        <v/>
      </c>
      <c r="CA40" s="21" t="str">
        <f>IF(BD40="","",VLOOKUP(BD40,'丸亀　使用シート２'!$B$3:$E$42,2,0))</f>
        <v/>
      </c>
      <c r="CB40" s="21"/>
    </row>
    <row r="41" spans="1:80">
      <c r="A41" s="339" t="str">
        <f>IF(ご入力シート!A41="","",ご入力シート!A41)</f>
        <v/>
      </c>
      <c r="B41" s="339"/>
      <c r="C41" s="339" t="str">
        <f>IF(ご入力シート!C41="","",ご入力シート!C41)</f>
        <v/>
      </c>
      <c r="D41" s="339"/>
      <c r="E41" s="340" t="str">
        <f>IF(ご入力シート!E41="","",ご入力シート!E41)</f>
        <v/>
      </c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1" t="str">
        <f>IF(ご入力シート!X41="","",ご入力シート!X41)</f>
        <v/>
      </c>
      <c r="Y41" s="341"/>
      <c r="Z41" s="341"/>
      <c r="AA41" s="33" t="str">
        <f>ご入力シート!AA41</f>
        <v/>
      </c>
      <c r="AB41" s="342" t="str">
        <f>IF(ご入力シート!AB41="","",ご入力シート!AB41)</f>
        <v/>
      </c>
      <c r="AC41" s="342"/>
      <c r="AD41" s="342"/>
      <c r="AE41" s="342"/>
      <c r="AF41" s="342"/>
      <c r="AG41" s="342"/>
      <c r="AH41" s="342"/>
      <c r="AI41" s="344" t="str">
        <f>IF(ご入力シート!AI41="","",ご入力シート!AI41)</f>
        <v/>
      </c>
      <c r="AJ41" s="344"/>
      <c r="AK41" s="344"/>
      <c r="AL41" s="344"/>
      <c r="AM41" s="344"/>
      <c r="AN41" s="345" t="str">
        <f>IF(ご入力シート!AN41="","",ご入力シート!AN41)</f>
        <v/>
      </c>
      <c r="AO41" s="345"/>
      <c r="AP41" s="343" t="str">
        <f>IF(ご入力シート!AP41="","",ご入力シート!AP41)</f>
        <v/>
      </c>
      <c r="AQ41" s="343"/>
      <c r="AR41" s="343"/>
      <c r="AS41" s="343"/>
      <c r="AT41" s="343"/>
      <c r="AU41" s="343"/>
      <c r="AV41" s="343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8" t="str">
        <f>IF(BD41="","",VLOOKUP(BD41,'丸亀　使用シート２'!$B$3:$E$42,4,0))</f>
        <v/>
      </c>
      <c r="BL41" s="338"/>
      <c r="BM41" s="338"/>
      <c r="BN41" s="338"/>
      <c r="BO41" s="338"/>
      <c r="BP41" s="338"/>
      <c r="BQ41" s="338"/>
      <c r="BR41" s="112"/>
      <c r="BS41" s="112"/>
      <c r="BT41" s="112"/>
      <c r="BU41" s="112"/>
      <c r="BV41" s="112"/>
      <c r="BW41" s="112"/>
      <c r="BX41" s="112"/>
      <c r="BY41" s="98" t="str">
        <f>IF(X41="","",AP41+#REF!)</f>
        <v/>
      </c>
      <c r="BZ41" s="30" t="str">
        <f t="shared" si="1"/>
        <v/>
      </c>
      <c r="CA41" s="21" t="str">
        <f>IF(BD41="","",VLOOKUP(BD41,'丸亀　使用シート２'!$B$3:$E$42,2,0))</f>
        <v/>
      </c>
      <c r="CB41" s="21"/>
    </row>
    <row r="42" spans="1:80">
      <c r="A42" s="339" t="str">
        <f>IF(ご入力シート!A42="","",ご入力シート!A42)</f>
        <v/>
      </c>
      <c r="B42" s="339"/>
      <c r="C42" s="339" t="str">
        <f>IF(ご入力シート!C42="","",ご入力シート!C42)</f>
        <v/>
      </c>
      <c r="D42" s="339"/>
      <c r="E42" s="340" t="str">
        <f>IF(ご入力シート!E42="","",ご入力シート!E42)</f>
        <v/>
      </c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1" t="str">
        <f>IF(ご入力シート!X42="","",ご入力シート!X42)</f>
        <v/>
      </c>
      <c r="Y42" s="341"/>
      <c r="Z42" s="341"/>
      <c r="AA42" s="33" t="str">
        <f>ご入力シート!AA42</f>
        <v/>
      </c>
      <c r="AB42" s="342" t="str">
        <f>IF(ご入力シート!AB42="","",ご入力シート!AB42)</f>
        <v/>
      </c>
      <c r="AC42" s="342"/>
      <c r="AD42" s="342"/>
      <c r="AE42" s="342"/>
      <c r="AF42" s="342"/>
      <c r="AG42" s="342"/>
      <c r="AH42" s="342"/>
      <c r="AI42" s="344" t="str">
        <f>IF(ご入力シート!AI42="","",ご入力シート!AI42)</f>
        <v/>
      </c>
      <c r="AJ42" s="344"/>
      <c r="AK42" s="344"/>
      <c r="AL42" s="344"/>
      <c r="AM42" s="344"/>
      <c r="AN42" s="345" t="str">
        <f>IF(ご入力シート!AN42="","",ご入力シート!AN42)</f>
        <v/>
      </c>
      <c r="AO42" s="345"/>
      <c r="AP42" s="343" t="str">
        <f>IF(ご入力シート!AP42="","",ご入力シート!AP42)</f>
        <v/>
      </c>
      <c r="AQ42" s="343"/>
      <c r="AR42" s="343"/>
      <c r="AS42" s="343"/>
      <c r="AT42" s="343"/>
      <c r="AU42" s="343"/>
      <c r="AV42" s="343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8" t="str">
        <f>IF(BD42="","",VLOOKUP(BD42,'丸亀　使用シート２'!$B$3:$E$42,4,0))</f>
        <v/>
      </c>
      <c r="BL42" s="338"/>
      <c r="BM42" s="338"/>
      <c r="BN42" s="338"/>
      <c r="BO42" s="338"/>
      <c r="BP42" s="338"/>
      <c r="BQ42" s="338"/>
      <c r="BR42" s="112"/>
      <c r="BS42" s="112"/>
      <c r="BT42" s="112"/>
      <c r="BU42" s="112"/>
      <c r="BV42" s="112"/>
      <c r="BW42" s="112"/>
      <c r="BX42" s="112"/>
      <c r="BY42" s="98" t="str">
        <f>IF(X42="","",AP42+#REF!)</f>
        <v/>
      </c>
      <c r="BZ42" s="30" t="str">
        <f t="shared" si="1"/>
        <v/>
      </c>
      <c r="CA42" s="21" t="str">
        <f>IF(BD42="","",VLOOKUP(BD42,'丸亀　使用シート２'!$B$3:$E$42,2,0))</f>
        <v/>
      </c>
      <c r="CB42" s="21"/>
    </row>
    <row r="43" spans="1:80">
      <c r="A43" s="339" t="str">
        <f>IF(ご入力シート!A43="","",ご入力シート!A43)</f>
        <v/>
      </c>
      <c r="B43" s="339"/>
      <c r="C43" s="339" t="str">
        <f>IF(ご入力シート!C43="","",ご入力シート!C43)</f>
        <v/>
      </c>
      <c r="D43" s="339"/>
      <c r="E43" s="340" t="str">
        <f>IF(ご入力シート!E43="","",ご入力シート!E43)</f>
        <v/>
      </c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1" t="str">
        <f>IF(ご入力シート!X43="","",ご入力シート!X43)</f>
        <v/>
      </c>
      <c r="Y43" s="341"/>
      <c r="Z43" s="341"/>
      <c r="AA43" s="33" t="str">
        <f>ご入力シート!AA43</f>
        <v/>
      </c>
      <c r="AB43" s="342" t="str">
        <f>IF(ご入力シート!AB43="","",ご入力シート!AB43)</f>
        <v/>
      </c>
      <c r="AC43" s="342"/>
      <c r="AD43" s="342"/>
      <c r="AE43" s="342"/>
      <c r="AF43" s="342"/>
      <c r="AG43" s="342"/>
      <c r="AH43" s="342"/>
      <c r="AI43" s="344" t="str">
        <f>IF(ご入力シート!AI43="","",ご入力シート!AI43)</f>
        <v/>
      </c>
      <c r="AJ43" s="344"/>
      <c r="AK43" s="344"/>
      <c r="AL43" s="344"/>
      <c r="AM43" s="344"/>
      <c r="AN43" s="345" t="str">
        <f>IF(ご入力シート!AN43="","",ご入力シート!AN43)</f>
        <v/>
      </c>
      <c r="AO43" s="345"/>
      <c r="AP43" s="343" t="str">
        <f>IF(ご入力シート!AP43="","",ご入力シート!AP43)</f>
        <v/>
      </c>
      <c r="AQ43" s="343"/>
      <c r="AR43" s="343"/>
      <c r="AS43" s="343"/>
      <c r="AT43" s="343"/>
      <c r="AU43" s="343"/>
      <c r="AV43" s="343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8" t="str">
        <f>IF(BD43="","",VLOOKUP(BD43,'丸亀　使用シート２'!$B$3:$E$42,4,0))</f>
        <v/>
      </c>
      <c r="BL43" s="338"/>
      <c r="BM43" s="338"/>
      <c r="BN43" s="338"/>
      <c r="BO43" s="338"/>
      <c r="BP43" s="338"/>
      <c r="BQ43" s="338"/>
      <c r="BR43" s="112"/>
      <c r="BS43" s="112"/>
      <c r="BT43" s="112"/>
      <c r="BU43" s="112"/>
      <c r="BV43" s="112"/>
      <c r="BW43" s="112"/>
      <c r="BX43" s="112"/>
      <c r="BY43" s="98" t="str">
        <f>IF(X43="","",AP43+#REF!)</f>
        <v/>
      </c>
      <c r="BZ43" s="30" t="str">
        <f t="shared" si="1"/>
        <v/>
      </c>
      <c r="CA43" s="21" t="str">
        <f>IF(BD43="","",VLOOKUP(BD43,'丸亀　使用シート２'!$B$3:$E$42,2,0))</f>
        <v/>
      </c>
      <c r="CB43" s="21"/>
    </row>
    <row r="44" spans="1:80">
      <c r="A44" s="339" t="str">
        <f>IF(ご入力シート!A44="","",ご入力シート!A44)</f>
        <v/>
      </c>
      <c r="B44" s="339"/>
      <c r="C44" s="339" t="str">
        <f>IF(ご入力シート!C44="","",ご入力シート!C44)</f>
        <v/>
      </c>
      <c r="D44" s="339"/>
      <c r="E44" s="340" t="str">
        <f>IF(ご入力シート!E44="","",ご入力シート!E44)</f>
        <v/>
      </c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1" t="str">
        <f>IF(ご入力シート!X44="","",ご入力シート!X44)</f>
        <v/>
      </c>
      <c r="Y44" s="341"/>
      <c r="Z44" s="341"/>
      <c r="AA44" s="33" t="str">
        <f>ご入力シート!AA44</f>
        <v/>
      </c>
      <c r="AB44" s="342" t="str">
        <f>IF(ご入力シート!AB44="","",ご入力シート!AB44)</f>
        <v/>
      </c>
      <c r="AC44" s="342"/>
      <c r="AD44" s="342"/>
      <c r="AE44" s="342"/>
      <c r="AF44" s="342"/>
      <c r="AG44" s="342"/>
      <c r="AH44" s="342"/>
      <c r="AI44" s="344" t="str">
        <f>IF(ご入力シート!AI44="","",ご入力シート!AI44)</f>
        <v/>
      </c>
      <c r="AJ44" s="344"/>
      <c r="AK44" s="344"/>
      <c r="AL44" s="344"/>
      <c r="AM44" s="344"/>
      <c r="AN44" s="345" t="str">
        <f>IF(ご入力シート!AN44="","",ご入力シート!AN44)</f>
        <v/>
      </c>
      <c r="AO44" s="345"/>
      <c r="AP44" s="343" t="str">
        <f>IF(ご入力シート!AP44="","",ご入力シート!AP44)</f>
        <v/>
      </c>
      <c r="AQ44" s="343"/>
      <c r="AR44" s="343"/>
      <c r="AS44" s="343"/>
      <c r="AT44" s="343"/>
      <c r="AU44" s="343"/>
      <c r="AV44" s="343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8" t="str">
        <f>IF(BD44="","",VLOOKUP(BD44,'丸亀　使用シート２'!$B$3:$E$42,4,0))</f>
        <v/>
      </c>
      <c r="BL44" s="338"/>
      <c r="BM44" s="338"/>
      <c r="BN44" s="338"/>
      <c r="BO44" s="338"/>
      <c r="BP44" s="338"/>
      <c r="BQ44" s="338"/>
      <c r="BR44" s="112"/>
      <c r="BS44" s="112"/>
      <c r="BT44" s="112"/>
      <c r="BU44" s="112"/>
      <c r="BV44" s="112"/>
      <c r="BW44" s="112"/>
      <c r="BX44" s="112"/>
      <c r="BY44" s="98" t="str">
        <f>IF(X44="","",AP44+#REF!)</f>
        <v/>
      </c>
      <c r="BZ44" s="30" t="str">
        <f t="shared" si="1"/>
        <v/>
      </c>
      <c r="CA44" s="21" t="str">
        <f>IF(BD44="","",VLOOKUP(BD44,'丸亀　使用シート２'!$B$3:$E$42,2,0))</f>
        <v/>
      </c>
      <c r="CB44" s="21"/>
    </row>
    <row r="45" spans="1:80">
      <c r="A45" s="339" t="str">
        <f>IF(ご入力シート!A45="","",ご入力シート!A45)</f>
        <v/>
      </c>
      <c r="B45" s="339"/>
      <c r="C45" s="339" t="str">
        <f>IF(ご入力シート!C45="","",ご入力シート!C45)</f>
        <v/>
      </c>
      <c r="D45" s="339"/>
      <c r="E45" s="340" t="str">
        <f>IF(ご入力シート!E45="","",ご入力シート!E45)</f>
        <v/>
      </c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1" t="str">
        <f>IF(ご入力シート!X45="","",ご入力シート!X45)</f>
        <v/>
      </c>
      <c r="Y45" s="341"/>
      <c r="Z45" s="341"/>
      <c r="AA45" s="33" t="str">
        <f>ご入力シート!AA45</f>
        <v/>
      </c>
      <c r="AB45" s="342" t="str">
        <f>IF(ご入力シート!AB45="","",ご入力シート!AB45)</f>
        <v/>
      </c>
      <c r="AC45" s="342"/>
      <c r="AD45" s="342"/>
      <c r="AE45" s="342"/>
      <c r="AF45" s="342"/>
      <c r="AG45" s="342"/>
      <c r="AH45" s="342"/>
      <c r="AI45" s="344" t="str">
        <f>IF(ご入力シート!AI45="","",ご入力シート!AI45)</f>
        <v/>
      </c>
      <c r="AJ45" s="344"/>
      <c r="AK45" s="344"/>
      <c r="AL45" s="344"/>
      <c r="AM45" s="344"/>
      <c r="AN45" s="345" t="str">
        <f>IF(ご入力シート!AN45="","",ご入力シート!AN45)</f>
        <v/>
      </c>
      <c r="AO45" s="345"/>
      <c r="AP45" s="343" t="str">
        <f>IF(ご入力シート!AP45="","",ご入力シート!AP45)</f>
        <v/>
      </c>
      <c r="AQ45" s="343"/>
      <c r="AR45" s="343"/>
      <c r="AS45" s="343"/>
      <c r="AT45" s="343"/>
      <c r="AU45" s="343"/>
      <c r="AV45" s="343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8" t="str">
        <f>IF(BD45="","",VLOOKUP(BD45,'丸亀　使用シート２'!$B$3:$E$42,4,0))</f>
        <v/>
      </c>
      <c r="BL45" s="338"/>
      <c r="BM45" s="338"/>
      <c r="BN45" s="338"/>
      <c r="BO45" s="338"/>
      <c r="BP45" s="338"/>
      <c r="BQ45" s="338"/>
      <c r="BR45" s="112"/>
      <c r="BS45" s="112"/>
      <c r="BT45" s="112"/>
      <c r="BU45" s="112"/>
      <c r="BV45" s="112"/>
      <c r="BW45" s="112"/>
      <c r="BX45" s="112"/>
      <c r="BY45" s="98" t="str">
        <f>IF(X45="","",AP45+#REF!)</f>
        <v/>
      </c>
      <c r="BZ45" s="30" t="str">
        <f t="shared" si="1"/>
        <v/>
      </c>
      <c r="CA45" s="21" t="str">
        <f>IF(BD45="","",VLOOKUP(BD45,'丸亀　使用シート２'!$B$3:$E$42,2,0))</f>
        <v/>
      </c>
      <c r="CB45" s="21"/>
    </row>
    <row r="46" spans="1:80">
      <c r="A46" s="339" t="str">
        <f>IF(ご入力シート!A46="","",ご入力シート!A46)</f>
        <v/>
      </c>
      <c r="B46" s="339"/>
      <c r="C46" s="339" t="str">
        <f>IF(ご入力シート!C46="","",ご入力シート!C46)</f>
        <v/>
      </c>
      <c r="D46" s="339"/>
      <c r="E46" s="340" t="str">
        <f>IF(ご入力シート!E46="","",ご入力シート!E46)</f>
        <v/>
      </c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1" t="str">
        <f>IF(ご入力シート!X46="","",ご入力シート!X46)</f>
        <v/>
      </c>
      <c r="Y46" s="341"/>
      <c r="Z46" s="341"/>
      <c r="AA46" s="33" t="str">
        <f>ご入力シート!AA46</f>
        <v/>
      </c>
      <c r="AB46" s="342" t="str">
        <f>IF(ご入力シート!AB46="","",ご入力シート!AB46)</f>
        <v/>
      </c>
      <c r="AC46" s="342"/>
      <c r="AD46" s="342"/>
      <c r="AE46" s="342"/>
      <c r="AF46" s="342"/>
      <c r="AG46" s="342"/>
      <c r="AH46" s="342"/>
      <c r="AI46" s="344" t="str">
        <f>IF(ご入力シート!AI46="","",ご入力シート!AI46)</f>
        <v/>
      </c>
      <c r="AJ46" s="344"/>
      <c r="AK46" s="344"/>
      <c r="AL46" s="344"/>
      <c r="AM46" s="344"/>
      <c r="AN46" s="345" t="str">
        <f>IF(ご入力シート!AN46="","",ご入力シート!AN46)</f>
        <v/>
      </c>
      <c r="AO46" s="345"/>
      <c r="AP46" s="343" t="str">
        <f>IF(ご入力シート!AP46="","",ご入力シート!AP46)</f>
        <v/>
      </c>
      <c r="AQ46" s="343"/>
      <c r="AR46" s="343"/>
      <c r="AS46" s="343"/>
      <c r="AT46" s="343"/>
      <c r="AU46" s="343"/>
      <c r="AV46" s="343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8" t="str">
        <f>IF(BD46="","",VLOOKUP(BD46,'丸亀　使用シート２'!$B$3:$E$42,4,0))</f>
        <v/>
      </c>
      <c r="BL46" s="338"/>
      <c r="BM46" s="338"/>
      <c r="BN46" s="338"/>
      <c r="BO46" s="338"/>
      <c r="BP46" s="338"/>
      <c r="BQ46" s="338"/>
      <c r="BR46" s="112"/>
      <c r="BS46" s="112"/>
      <c r="BT46" s="112"/>
      <c r="BU46" s="112"/>
      <c r="BV46" s="112"/>
      <c r="BW46" s="112"/>
      <c r="BX46" s="112"/>
      <c r="BY46" s="98" t="str">
        <f>IF(X46="","",AP46+#REF!)</f>
        <v/>
      </c>
      <c r="BZ46" s="30" t="str">
        <f t="shared" si="1"/>
        <v/>
      </c>
      <c r="CA46" s="21" t="str">
        <f>IF(BD46="","",VLOOKUP(BD46,'丸亀　使用シート２'!$B$3:$E$42,2,0))</f>
        <v/>
      </c>
      <c r="CB46" s="21"/>
    </row>
    <row r="47" spans="1:80">
      <c r="A47" s="339" t="str">
        <f>IF(ご入力シート!A47="","",ご入力シート!A47)</f>
        <v/>
      </c>
      <c r="B47" s="339"/>
      <c r="C47" s="339" t="str">
        <f>IF(ご入力シート!C47="","",ご入力シート!C47)</f>
        <v/>
      </c>
      <c r="D47" s="339"/>
      <c r="E47" s="340" t="str">
        <f>IF(ご入力シート!E47="","",ご入力シート!E47)</f>
        <v/>
      </c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1" t="str">
        <f>IF(ご入力シート!X47="","",ご入力シート!X47)</f>
        <v/>
      </c>
      <c r="Y47" s="341"/>
      <c r="Z47" s="341"/>
      <c r="AA47" s="33" t="str">
        <f>ご入力シート!AA47</f>
        <v/>
      </c>
      <c r="AB47" s="342" t="str">
        <f>IF(ご入力シート!AB47="","",ご入力シート!AB47)</f>
        <v/>
      </c>
      <c r="AC47" s="342"/>
      <c r="AD47" s="342"/>
      <c r="AE47" s="342"/>
      <c r="AF47" s="342"/>
      <c r="AG47" s="342"/>
      <c r="AH47" s="342"/>
      <c r="AI47" s="344" t="str">
        <f>IF(ご入力シート!AI47="","",ご入力シート!AI47)</f>
        <v/>
      </c>
      <c r="AJ47" s="344"/>
      <c r="AK47" s="344"/>
      <c r="AL47" s="344"/>
      <c r="AM47" s="344"/>
      <c r="AN47" s="345" t="str">
        <f>IF(ご入力シート!AN47="","",ご入力シート!AN47)</f>
        <v/>
      </c>
      <c r="AO47" s="345"/>
      <c r="AP47" s="343" t="str">
        <f>IF(ご入力シート!AP47="","",ご入力シート!AP47)</f>
        <v/>
      </c>
      <c r="AQ47" s="343"/>
      <c r="AR47" s="343"/>
      <c r="AS47" s="343"/>
      <c r="AT47" s="343"/>
      <c r="AU47" s="343"/>
      <c r="AV47" s="343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8" t="str">
        <f>IF(BD47="","",VLOOKUP(BD47,'丸亀　使用シート２'!$B$3:$E$42,4,0))</f>
        <v/>
      </c>
      <c r="BL47" s="338"/>
      <c r="BM47" s="338"/>
      <c r="BN47" s="338"/>
      <c r="BO47" s="338"/>
      <c r="BP47" s="338"/>
      <c r="BQ47" s="338"/>
      <c r="BR47" s="112"/>
      <c r="BS47" s="112"/>
      <c r="BT47" s="112"/>
      <c r="BU47" s="112"/>
      <c r="BV47" s="112"/>
      <c r="BW47" s="112"/>
      <c r="BX47" s="112"/>
      <c r="BY47" s="98" t="str">
        <f>IF(X47="","",AP47+#REF!)</f>
        <v/>
      </c>
      <c r="BZ47" s="30" t="str">
        <f t="shared" si="1"/>
        <v/>
      </c>
      <c r="CA47" s="21" t="str">
        <f>IF(BD47="","",VLOOKUP(BD47,'丸亀　使用シート２'!$B$3:$E$42,2,0))</f>
        <v/>
      </c>
      <c r="CB47" s="21"/>
    </row>
    <row r="48" spans="1:80">
      <c r="A48" s="339" t="str">
        <f>IF(ご入力シート!A48="","",ご入力シート!A48)</f>
        <v/>
      </c>
      <c r="B48" s="339"/>
      <c r="C48" s="339" t="str">
        <f>IF(ご入力シート!C48="","",ご入力シート!C48)</f>
        <v/>
      </c>
      <c r="D48" s="339"/>
      <c r="E48" s="340" t="str">
        <f>IF(ご入力シート!E48="","",ご入力シート!E48)</f>
        <v/>
      </c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1" t="str">
        <f>IF(ご入力シート!X48="","",ご入力シート!X48)</f>
        <v/>
      </c>
      <c r="Y48" s="341"/>
      <c r="Z48" s="341"/>
      <c r="AA48" s="33" t="str">
        <f>ご入力シート!AA48</f>
        <v/>
      </c>
      <c r="AB48" s="342" t="str">
        <f>IF(ご入力シート!AB48="","",ご入力シート!AB48)</f>
        <v/>
      </c>
      <c r="AC48" s="342"/>
      <c r="AD48" s="342"/>
      <c r="AE48" s="342"/>
      <c r="AF48" s="342"/>
      <c r="AG48" s="342"/>
      <c r="AH48" s="342"/>
      <c r="AI48" s="344" t="str">
        <f>IF(ご入力シート!AI48="","",ご入力シート!AI48)</f>
        <v/>
      </c>
      <c r="AJ48" s="344"/>
      <c r="AK48" s="344"/>
      <c r="AL48" s="344"/>
      <c r="AM48" s="344"/>
      <c r="AN48" s="345" t="str">
        <f>IF(ご入力シート!AN48="","",ご入力シート!AN48)</f>
        <v/>
      </c>
      <c r="AO48" s="345"/>
      <c r="AP48" s="343" t="str">
        <f>IF(ご入力シート!AP48="","",ご入力シート!AP48)</f>
        <v/>
      </c>
      <c r="AQ48" s="343"/>
      <c r="AR48" s="343"/>
      <c r="AS48" s="343"/>
      <c r="AT48" s="343"/>
      <c r="AU48" s="343"/>
      <c r="AV48" s="343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8" t="str">
        <f>IF(BD48="","",VLOOKUP(BD48,'丸亀　使用シート２'!$B$3:$E$42,4,0))</f>
        <v/>
      </c>
      <c r="BL48" s="338"/>
      <c r="BM48" s="338"/>
      <c r="BN48" s="338"/>
      <c r="BO48" s="338"/>
      <c r="BP48" s="338"/>
      <c r="BQ48" s="338"/>
      <c r="BR48" s="112"/>
      <c r="BS48" s="112"/>
      <c r="BT48" s="112"/>
      <c r="BU48" s="112"/>
      <c r="BV48" s="112"/>
      <c r="BW48" s="112"/>
      <c r="BX48" s="112"/>
      <c r="BY48" s="98" t="str">
        <f>IF(X48="","",AP48+#REF!)</f>
        <v/>
      </c>
      <c r="BZ48" s="30" t="str">
        <f t="shared" si="1"/>
        <v/>
      </c>
      <c r="CA48" s="21" t="str">
        <f>IF(BD48="","",VLOOKUP(BD48,'丸亀　使用シート２'!$B$3:$E$42,2,0))</f>
        <v/>
      </c>
      <c r="CB48" s="21"/>
    </row>
    <row r="49" spans="1:80">
      <c r="A49" s="339" t="str">
        <f>IF(ご入力シート!A49="","",ご入力シート!A49)</f>
        <v/>
      </c>
      <c r="B49" s="339"/>
      <c r="C49" s="339" t="str">
        <f>IF(ご入力シート!C49="","",ご入力シート!C49)</f>
        <v/>
      </c>
      <c r="D49" s="339"/>
      <c r="E49" s="340" t="str">
        <f>IF(ご入力シート!E49="","",ご入力シート!E49)</f>
        <v/>
      </c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1" t="str">
        <f>IF(ご入力シート!X49="","",ご入力シート!X49)</f>
        <v/>
      </c>
      <c r="Y49" s="341"/>
      <c r="Z49" s="341"/>
      <c r="AA49" s="33" t="str">
        <f>ご入力シート!AA49</f>
        <v/>
      </c>
      <c r="AB49" s="342" t="str">
        <f>IF(ご入力シート!AB49="","",ご入力シート!AB49)</f>
        <v/>
      </c>
      <c r="AC49" s="342"/>
      <c r="AD49" s="342"/>
      <c r="AE49" s="342"/>
      <c r="AF49" s="342"/>
      <c r="AG49" s="342"/>
      <c r="AH49" s="342"/>
      <c r="AI49" s="344" t="str">
        <f>IF(ご入力シート!AI49="","",ご入力シート!AI49)</f>
        <v/>
      </c>
      <c r="AJ49" s="344"/>
      <c r="AK49" s="344"/>
      <c r="AL49" s="344"/>
      <c r="AM49" s="344"/>
      <c r="AN49" s="345" t="str">
        <f>IF(ご入力シート!AN49="","",ご入力シート!AN49)</f>
        <v/>
      </c>
      <c r="AO49" s="345"/>
      <c r="AP49" s="343" t="str">
        <f>IF(ご入力シート!AP49="","",ご入力シート!AP49)</f>
        <v/>
      </c>
      <c r="AQ49" s="343"/>
      <c r="AR49" s="343"/>
      <c r="AS49" s="343"/>
      <c r="AT49" s="343"/>
      <c r="AU49" s="343"/>
      <c r="AV49" s="343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8" t="str">
        <f>IF(BD49="","",VLOOKUP(BD49,'丸亀　使用シート２'!$B$3:$E$42,4,0))</f>
        <v/>
      </c>
      <c r="BL49" s="338"/>
      <c r="BM49" s="338"/>
      <c r="BN49" s="338"/>
      <c r="BO49" s="338"/>
      <c r="BP49" s="338"/>
      <c r="BQ49" s="338"/>
      <c r="BR49" s="112"/>
      <c r="BS49" s="112"/>
      <c r="BT49" s="112"/>
      <c r="BU49" s="112"/>
      <c r="BV49" s="112"/>
      <c r="BW49" s="112"/>
      <c r="BX49" s="112"/>
      <c r="BY49" s="98" t="str">
        <f>IF(X49="","",AP49+#REF!)</f>
        <v/>
      </c>
      <c r="BZ49" s="30" t="str">
        <f t="shared" si="1"/>
        <v/>
      </c>
      <c r="CA49" s="21" t="str">
        <f>IF(BD49="","",VLOOKUP(BD49,'丸亀　使用シート２'!$B$3:$E$42,2,0))</f>
        <v/>
      </c>
      <c r="CB49" s="21"/>
    </row>
    <row r="50" spans="1:80">
      <c r="A50" s="339" t="str">
        <f>IF(ご入力シート!A50="","",ご入力シート!A50)</f>
        <v/>
      </c>
      <c r="B50" s="339"/>
      <c r="C50" s="339" t="str">
        <f>IF(ご入力シート!C50="","",ご入力シート!C50)</f>
        <v/>
      </c>
      <c r="D50" s="339"/>
      <c r="E50" s="340" t="str">
        <f>IF(ご入力シート!E50="","",ご入力シート!E50)</f>
        <v/>
      </c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1" t="str">
        <f>IF(ご入力シート!X50="","",ご入力シート!X50)</f>
        <v/>
      </c>
      <c r="Y50" s="341"/>
      <c r="Z50" s="341"/>
      <c r="AA50" s="33" t="str">
        <f>ご入力シート!AA50</f>
        <v/>
      </c>
      <c r="AB50" s="342" t="str">
        <f>IF(ご入力シート!AB50="","",ご入力シート!AB50)</f>
        <v/>
      </c>
      <c r="AC50" s="342"/>
      <c r="AD50" s="342"/>
      <c r="AE50" s="342"/>
      <c r="AF50" s="342"/>
      <c r="AG50" s="342"/>
      <c r="AH50" s="342"/>
      <c r="AI50" s="344" t="str">
        <f>IF(ご入力シート!AI50="","",ご入力シート!AI50)</f>
        <v/>
      </c>
      <c r="AJ50" s="344"/>
      <c r="AK50" s="344"/>
      <c r="AL50" s="344"/>
      <c r="AM50" s="344"/>
      <c r="AN50" s="345" t="str">
        <f>IF(ご入力シート!AN50="","",ご入力シート!AN50)</f>
        <v/>
      </c>
      <c r="AO50" s="345"/>
      <c r="AP50" s="343" t="str">
        <f>IF(ご入力シート!AP50="","",ご入力シート!AP50)</f>
        <v/>
      </c>
      <c r="AQ50" s="343"/>
      <c r="AR50" s="343"/>
      <c r="AS50" s="343"/>
      <c r="AT50" s="343"/>
      <c r="AU50" s="343"/>
      <c r="AV50" s="343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8" t="str">
        <f>IF(BD50="","",VLOOKUP(BD50,'丸亀　使用シート２'!$B$3:$E$42,4,0))</f>
        <v/>
      </c>
      <c r="BL50" s="338"/>
      <c r="BM50" s="338"/>
      <c r="BN50" s="338"/>
      <c r="BO50" s="338"/>
      <c r="BP50" s="338"/>
      <c r="BQ50" s="338"/>
      <c r="BR50" s="112"/>
      <c r="BS50" s="112"/>
      <c r="BT50" s="112"/>
      <c r="BU50" s="112"/>
      <c r="BV50" s="112"/>
      <c r="BW50" s="112"/>
      <c r="BX50" s="112"/>
      <c r="BY50" s="98" t="str">
        <f>IF(X50="","",AP50+#REF!)</f>
        <v/>
      </c>
      <c r="BZ50" s="30" t="str">
        <f t="shared" si="1"/>
        <v/>
      </c>
      <c r="CA50" s="21" t="str">
        <f>IF(BD50="","",VLOOKUP(BD50,'丸亀　使用シート２'!$B$3:$E$42,2,0))</f>
        <v/>
      </c>
      <c r="CB50" s="21"/>
    </row>
    <row r="51" spans="1:80">
      <c r="A51" s="339" t="str">
        <f>IF(ご入力シート!A51="","",ご入力シート!A51)</f>
        <v/>
      </c>
      <c r="B51" s="339"/>
      <c r="C51" s="339" t="str">
        <f>IF(ご入力シート!C51="","",ご入力シート!C51)</f>
        <v/>
      </c>
      <c r="D51" s="339"/>
      <c r="E51" s="340" t="str">
        <f>IF(ご入力シート!E51="","",ご入力シート!E51)</f>
        <v/>
      </c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1" t="str">
        <f>IF(ご入力シート!X51="","",ご入力シート!X51)</f>
        <v/>
      </c>
      <c r="Y51" s="341"/>
      <c r="Z51" s="341"/>
      <c r="AA51" s="33" t="str">
        <f>ご入力シート!AA51</f>
        <v/>
      </c>
      <c r="AB51" s="342" t="str">
        <f>IF(ご入力シート!AB51="","",ご入力シート!AB51)</f>
        <v/>
      </c>
      <c r="AC51" s="342"/>
      <c r="AD51" s="342"/>
      <c r="AE51" s="342"/>
      <c r="AF51" s="342"/>
      <c r="AG51" s="342"/>
      <c r="AH51" s="342"/>
      <c r="AI51" s="344" t="str">
        <f>IF(ご入力シート!AI51="","",ご入力シート!AI51)</f>
        <v/>
      </c>
      <c r="AJ51" s="344"/>
      <c r="AK51" s="344"/>
      <c r="AL51" s="344"/>
      <c r="AM51" s="344"/>
      <c r="AN51" s="345" t="str">
        <f>IF(ご入力シート!AN51="","",ご入力シート!AN51)</f>
        <v/>
      </c>
      <c r="AO51" s="345"/>
      <c r="AP51" s="343" t="str">
        <f>IF(ご入力シート!AP51="","",ご入力シート!AP51)</f>
        <v/>
      </c>
      <c r="AQ51" s="343"/>
      <c r="AR51" s="343"/>
      <c r="AS51" s="343"/>
      <c r="AT51" s="343"/>
      <c r="AU51" s="343"/>
      <c r="AV51" s="343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8" t="str">
        <f>IF(BD51="","",VLOOKUP(BD51,'丸亀　使用シート２'!$B$3:$E$42,4,0))</f>
        <v/>
      </c>
      <c r="BL51" s="338"/>
      <c r="BM51" s="338"/>
      <c r="BN51" s="338"/>
      <c r="BO51" s="338"/>
      <c r="BP51" s="338"/>
      <c r="BQ51" s="338"/>
      <c r="BR51" s="112"/>
      <c r="BS51" s="112"/>
      <c r="BT51" s="112"/>
      <c r="BU51" s="112"/>
      <c r="BV51" s="112"/>
      <c r="BW51" s="112"/>
      <c r="BX51" s="112"/>
      <c r="BY51" s="98" t="str">
        <f>IF(X51="","",AP51+#REF!)</f>
        <v/>
      </c>
      <c r="BZ51" s="30" t="str">
        <f t="shared" si="1"/>
        <v/>
      </c>
      <c r="CA51" s="21" t="str">
        <f>IF(BD51="","",VLOOKUP(BD51,'丸亀　使用シート２'!$B$3:$E$42,2,0))</f>
        <v/>
      </c>
      <c r="CB51" s="21"/>
    </row>
    <row r="52" spans="1:80">
      <c r="A52" s="339" t="str">
        <f>IF(ご入力シート!A52="","",ご入力シート!A52)</f>
        <v/>
      </c>
      <c r="B52" s="339"/>
      <c r="C52" s="339" t="str">
        <f>IF(ご入力シート!C52="","",ご入力シート!C52)</f>
        <v/>
      </c>
      <c r="D52" s="339"/>
      <c r="E52" s="340" t="str">
        <f>IF(ご入力シート!E52="","",ご入力シート!E52)</f>
        <v/>
      </c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1" t="str">
        <f>IF(ご入力シート!X52="","",ご入力シート!X52)</f>
        <v/>
      </c>
      <c r="Y52" s="341"/>
      <c r="Z52" s="341"/>
      <c r="AA52" s="33" t="str">
        <f>ご入力シート!AA52</f>
        <v/>
      </c>
      <c r="AB52" s="342" t="str">
        <f>IF(ご入力シート!AB52="","",ご入力シート!AB52)</f>
        <v/>
      </c>
      <c r="AC52" s="342"/>
      <c r="AD52" s="342"/>
      <c r="AE52" s="342"/>
      <c r="AF52" s="342"/>
      <c r="AG52" s="342"/>
      <c r="AH52" s="342"/>
      <c r="AI52" s="344" t="str">
        <f>IF(ご入力シート!AI52="","",ご入力シート!AI52)</f>
        <v/>
      </c>
      <c r="AJ52" s="344"/>
      <c r="AK52" s="344"/>
      <c r="AL52" s="344"/>
      <c r="AM52" s="344"/>
      <c r="AN52" s="345" t="str">
        <f>IF(ご入力シート!AN52="","",ご入力シート!AN52)</f>
        <v/>
      </c>
      <c r="AO52" s="345"/>
      <c r="AP52" s="343" t="str">
        <f>IF(ご入力シート!AP52="","",ご入力シート!AP52)</f>
        <v/>
      </c>
      <c r="AQ52" s="343"/>
      <c r="AR52" s="343"/>
      <c r="AS52" s="343"/>
      <c r="AT52" s="343"/>
      <c r="AU52" s="343"/>
      <c r="AV52" s="343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8" t="str">
        <f>IF(BD52="","",VLOOKUP(BD52,'丸亀　使用シート２'!$B$3:$E$42,4,0))</f>
        <v/>
      </c>
      <c r="BL52" s="338"/>
      <c r="BM52" s="338"/>
      <c r="BN52" s="338"/>
      <c r="BO52" s="338"/>
      <c r="BP52" s="338"/>
      <c r="BQ52" s="338"/>
      <c r="BR52" s="112"/>
      <c r="BS52" s="112"/>
      <c r="BT52" s="112"/>
      <c r="BU52" s="112"/>
      <c r="BV52" s="112"/>
      <c r="BW52" s="112"/>
      <c r="BX52" s="112"/>
      <c r="BY52" s="98" t="str">
        <f>IF(X52="","",AP52+#REF!)</f>
        <v/>
      </c>
      <c r="BZ52" s="30" t="str">
        <f t="shared" si="1"/>
        <v/>
      </c>
      <c r="CA52" s="21" t="str">
        <f>IF(BD52="","",VLOOKUP(BD52,'丸亀　使用シート２'!$B$3:$E$42,2,0))</f>
        <v/>
      </c>
      <c r="CB52" s="21"/>
    </row>
    <row r="53" spans="1:80">
      <c r="A53" s="339" t="str">
        <f>IF(ご入力シート!A53="","",ご入力シート!A53)</f>
        <v/>
      </c>
      <c r="B53" s="339"/>
      <c r="C53" s="339" t="str">
        <f>IF(ご入力シート!C53="","",ご入力シート!C53)</f>
        <v/>
      </c>
      <c r="D53" s="339"/>
      <c r="E53" s="340" t="str">
        <f>IF(ご入力シート!E53="","",ご入力シート!E53)</f>
        <v/>
      </c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1" t="str">
        <f>IF(ご入力シート!X53="","",ご入力シート!X53)</f>
        <v/>
      </c>
      <c r="Y53" s="341"/>
      <c r="Z53" s="341"/>
      <c r="AA53" s="33" t="str">
        <f>ご入力シート!AA53</f>
        <v/>
      </c>
      <c r="AB53" s="342" t="str">
        <f>IF(ご入力シート!AB53="","",ご入力シート!AB53)</f>
        <v/>
      </c>
      <c r="AC53" s="342"/>
      <c r="AD53" s="342"/>
      <c r="AE53" s="342"/>
      <c r="AF53" s="342"/>
      <c r="AG53" s="342"/>
      <c r="AH53" s="342"/>
      <c r="AI53" s="344" t="str">
        <f>IF(ご入力シート!AI53="","",ご入力シート!AI53)</f>
        <v/>
      </c>
      <c r="AJ53" s="344"/>
      <c r="AK53" s="344"/>
      <c r="AL53" s="344"/>
      <c r="AM53" s="344"/>
      <c r="AN53" s="345" t="str">
        <f>IF(ご入力シート!AN53="","",ご入力シート!AN53)</f>
        <v/>
      </c>
      <c r="AO53" s="345"/>
      <c r="AP53" s="343" t="str">
        <f>IF(ご入力シート!AP53="","",ご入力シート!AP53)</f>
        <v/>
      </c>
      <c r="AQ53" s="343"/>
      <c r="AR53" s="343"/>
      <c r="AS53" s="343"/>
      <c r="AT53" s="343"/>
      <c r="AU53" s="343"/>
      <c r="AV53" s="343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8" t="str">
        <f>IF(BD53="","",VLOOKUP(BD53,'丸亀　使用シート２'!$B$3:$E$42,4,0))</f>
        <v/>
      </c>
      <c r="BL53" s="338"/>
      <c r="BM53" s="338"/>
      <c r="BN53" s="338"/>
      <c r="BO53" s="338"/>
      <c r="BP53" s="338"/>
      <c r="BQ53" s="338"/>
      <c r="BR53" s="112"/>
      <c r="BS53" s="112"/>
      <c r="BT53" s="112"/>
      <c r="BU53" s="112"/>
      <c r="BV53" s="112"/>
      <c r="BW53" s="112"/>
      <c r="BX53" s="112"/>
      <c r="BY53" s="98" t="str">
        <f>IF(X53="","",AP53+#REF!)</f>
        <v/>
      </c>
      <c r="BZ53" s="30" t="str">
        <f t="shared" si="1"/>
        <v/>
      </c>
      <c r="CA53" s="21" t="str">
        <f>IF(BD53="","",VLOOKUP(BD53,'丸亀　使用シート２'!$B$3:$E$42,2,0))</f>
        <v/>
      </c>
      <c r="CB53" s="21"/>
    </row>
    <row r="54" spans="1:80">
      <c r="A54" s="339" t="str">
        <f>IF(ご入力シート!A54="","",ご入力シート!A54)</f>
        <v/>
      </c>
      <c r="B54" s="339"/>
      <c r="C54" s="339" t="str">
        <f>IF(ご入力シート!C54="","",ご入力シート!C54)</f>
        <v/>
      </c>
      <c r="D54" s="339"/>
      <c r="E54" s="340" t="str">
        <f>IF(ご入力シート!E54="","",ご入力シート!E54)</f>
        <v/>
      </c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1" t="str">
        <f>IF(ご入力シート!X54="","",ご入力シート!X54)</f>
        <v/>
      </c>
      <c r="Y54" s="341"/>
      <c r="Z54" s="341"/>
      <c r="AA54" s="33" t="str">
        <f>ご入力シート!AA54</f>
        <v/>
      </c>
      <c r="AB54" s="342" t="str">
        <f>IF(ご入力シート!AB54="","",ご入力シート!AB54)</f>
        <v/>
      </c>
      <c r="AC54" s="342"/>
      <c r="AD54" s="342"/>
      <c r="AE54" s="342"/>
      <c r="AF54" s="342"/>
      <c r="AG54" s="342"/>
      <c r="AH54" s="342"/>
      <c r="AI54" s="344" t="str">
        <f>IF(ご入力シート!AI54="","",ご入力シート!AI54)</f>
        <v/>
      </c>
      <c r="AJ54" s="344"/>
      <c r="AK54" s="344"/>
      <c r="AL54" s="344"/>
      <c r="AM54" s="344"/>
      <c r="AN54" s="345" t="str">
        <f>IF(ご入力シート!AN54="","",ご入力シート!AN54)</f>
        <v/>
      </c>
      <c r="AO54" s="345"/>
      <c r="AP54" s="343" t="str">
        <f>IF(ご入力シート!AP54="","",ご入力シート!AP54)</f>
        <v/>
      </c>
      <c r="AQ54" s="343"/>
      <c r="AR54" s="343"/>
      <c r="AS54" s="343"/>
      <c r="AT54" s="343"/>
      <c r="AU54" s="343"/>
      <c r="AV54" s="343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8" t="str">
        <f>IF(BD54="","",VLOOKUP(BD54,'丸亀　使用シート２'!$B$3:$E$42,4,0))</f>
        <v/>
      </c>
      <c r="BL54" s="338"/>
      <c r="BM54" s="338"/>
      <c r="BN54" s="338"/>
      <c r="BO54" s="338"/>
      <c r="BP54" s="338"/>
      <c r="BQ54" s="338"/>
      <c r="BR54" s="112"/>
      <c r="BS54" s="112"/>
      <c r="BT54" s="112"/>
      <c r="BU54" s="112"/>
      <c r="BV54" s="112"/>
      <c r="BW54" s="112"/>
      <c r="BX54" s="112"/>
      <c r="BY54" s="98" t="str">
        <f>IF(X54="","",AP54+#REF!)</f>
        <v/>
      </c>
      <c r="BZ54" s="30" t="str">
        <f t="shared" si="1"/>
        <v/>
      </c>
      <c r="CA54" s="21" t="str">
        <f>IF(BD54="","",VLOOKUP(BD54,'丸亀　使用シート２'!$B$3:$E$42,2,0))</f>
        <v/>
      </c>
      <c r="CB54" s="21"/>
    </row>
    <row r="55" spans="1:80">
      <c r="A55" s="339" t="str">
        <f>IF(ご入力シート!A55="","",ご入力シート!A55)</f>
        <v/>
      </c>
      <c r="B55" s="339"/>
      <c r="C55" s="339" t="str">
        <f>IF(ご入力シート!C55="","",ご入力シート!C55)</f>
        <v/>
      </c>
      <c r="D55" s="339"/>
      <c r="E55" s="340" t="str">
        <f>IF(ご入力シート!E55="","",ご入力シート!E55)</f>
        <v/>
      </c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1" t="str">
        <f>IF(ご入力シート!X55="","",ご入力シート!X55)</f>
        <v/>
      </c>
      <c r="Y55" s="341"/>
      <c r="Z55" s="341"/>
      <c r="AA55" s="33" t="str">
        <f>ご入力シート!AA55</f>
        <v/>
      </c>
      <c r="AB55" s="342" t="str">
        <f>IF(ご入力シート!AB55="","",ご入力シート!AB55)</f>
        <v/>
      </c>
      <c r="AC55" s="342"/>
      <c r="AD55" s="342"/>
      <c r="AE55" s="342"/>
      <c r="AF55" s="342"/>
      <c r="AG55" s="342"/>
      <c r="AH55" s="342"/>
      <c r="AI55" s="344" t="str">
        <f>IF(ご入力シート!AI55="","",ご入力シート!AI55)</f>
        <v/>
      </c>
      <c r="AJ55" s="344"/>
      <c r="AK55" s="344"/>
      <c r="AL55" s="344"/>
      <c r="AM55" s="344"/>
      <c r="AN55" s="345" t="str">
        <f>IF(ご入力シート!AN55="","",ご入力シート!AN55)</f>
        <v/>
      </c>
      <c r="AO55" s="345"/>
      <c r="AP55" s="343" t="str">
        <f>IF(ご入力シート!AP55="","",ご入力シート!AP55)</f>
        <v/>
      </c>
      <c r="AQ55" s="343"/>
      <c r="AR55" s="343"/>
      <c r="AS55" s="343"/>
      <c r="AT55" s="343"/>
      <c r="AU55" s="343"/>
      <c r="AV55" s="343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8" t="str">
        <f>IF(BD55="","",VLOOKUP(BD55,'丸亀　使用シート２'!$B$3:$E$42,4,0))</f>
        <v/>
      </c>
      <c r="BL55" s="338"/>
      <c r="BM55" s="338"/>
      <c r="BN55" s="338"/>
      <c r="BO55" s="338"/>
      <c r="BP55" s="338"/>
      <c r="BQ55" s="338"/>
      <c r="BR55" s="112"/>
      <c r="BS55" s="112"/>
      <c r="BT55" s="112"/>
      <c r="BU55" s="112"/>
      <c r="BV55" s="112"/>
      <c r="BW55" s="112"/>
      <c r="BX55" s="112"/>
      <c r="BY55" s="98" t="str">
        <f>IF(X55="","",AP55+#REF!)</f>
        <v/>
      </c>
      <c r="BZ55" s="30" t="str">
        <f t="shared" si="1"/>
        <v/>
      </c>
      <c r="CA55" s="21" t="str">
        <f>IF(BD55="","",VLOOKUP(BD55,'丸亀　使用シート２'!$B$3:$E$42,2,0))</f>
        <v/>
      </c>
      <c r="CB55" s="21"/>
    </row>
    <row r="56" spans="1:80">
      <c r="A56" s="339" t="str">
        <f>IF(ご入力シート!A56="","",ご入力シート!A56)</f>
        <v/>
      </c>
      <c r="B56" s="339"/>
      <c r="C56" s="339" t="str">
        <f>IF(ご入力シート!C56="","",ご入力シート!C56)</f>
        <v/>
      </c>
      <c r="D56" s="339"/>
      <c r="E56" s="340" t="str">
        <f>IF(ご入力シート!E56="","",ご入力シート!E56)</f>
        <v/>
      </c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1" t="str">
        <f>IF(ご入力シート!X56="","",ご入力シート!X56)</f>
        <v/>
      </c>
      <c r="Y56" s="341"/>
      <c r="Z56" s="341"/>
      <c r="AA56" s="33" t="str">
        <f>ご入力シート!AA56</f>
        <v/>
      </c>
      <c r="AB56" s="342" t="str">
        <f>IF(ご入力シート!AB56="","",ご入力シート!AB56)</f>
        <v/>
      </c>
      <c r="AC56" s="342"/>
      <c r="AD56" s="342"/>
      <c r="AE56" s="342"/>
      <c r="AF56" s="342"/>
      <c r="AG56" s="342"/>
      <c r="AH56" s="342"/>
      <c r="AI56" s="344" t="str">
        <f>IF(ご入力シート!AI56="","",ご入力シート!AI56)</f>
        <v/>
      </c>
      <c r="AJ56" s="344"/>
      <c r="AK56" s="344"/>
      <c r="AL56" s="344"/>
      <c r="AM56" s="344"/>
      <c r="AN56" s="345" t="str">
        <f>IF(ご入力シート!AN56="","",ご入力シート!AN56)</f>
        <v/>
      </c>
      <c r="AO56" s="345"/>
      <c r="AP56" s="343" t="str">
        <f>IF(ご入力シート!AP56="","",ご入力シート!AP56)</f>
        <v/>
      </c>
      <c r="AQ56" s="343"/>
      <c r="AR56" s="343"/>
      <c r="AS56" s="343"/>
      <c r="AT56" s="343"/>
      <c r="AU56" s="343"/>
      <c r="AV56" s="343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8" t="str">
        <f>IF(BD56="","",VLOOKUP(BD56,'丸亀　使用シート２'!$B$3:$E$42,4,0))</f>
        <v/>
      </c>
      <c r="BL56" s="338"/>
      <c r="BM56" s="338"/>
      <c r="BN56" s="338"/>
      <c r="BO56" s="338"/>
      <c r="BP56" s="338"/>
      <c r="BQ56" s="338"/>
      <c r="BR56" s="112"/>
      <c r="BS56" s="112"/>
      <c r="BT56" s="112"/>
      <c r="BU56" s="112"/>
      <c r="BV56" s="112"/>
      <c r="BW56" s="112"/>
      <c r="BX56" s="112"/>
      <c r="BY56" s="98" t="str">
        <f>IF(X56="","",AP56+#REF!)</f>
        <v/>
      </c>
      <c r="BZ56" s="30" t="str">
        <f t="shared" si="1"/>
        <v/>
      </c>
      <c r="CA56" s="21" t="str">
        <f>IF(BD56="","",VLOOKUP(BD56,'丸亀　使用シート２'!$B$3:$E$42,2,0))</f>
        <v/>
      </c>
      <c r="CB56" s="21"/>
    </row>
    <row r="57" spans="1:80">
      <c r="A57" s="339" t="str">
        <f>IF(ご入力シート!A57="","",ご入力シート!A57)</f>
        <v/>
      </c>
      <c r="B57" s="339"/>
      <c r="C57" s="339" t="str">
        <f>IF(ご入力シート!C57="","",ご入力シート!C57)</f>
        <v/>
      </c>
      <c r="D57" s="339"/>
      <c r="E57" s="340" t="str">
        <f>IF(ご入力シート!E57="","",ご入力シート!E57)</f>
        <v/>
      </c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1" t="str">
        <f>IF(ご入力シート!X57="","",ご入力シート!X57)</f>
        <v/>
      </c>
      <c r="Y57" s="341"/>
      <c r="Z57" s="341"/>
      <c r="AA57" s="33" t="str">
        <f>ご入力シート!AA57</f>
        <v/>
      </c>
      <c r="AB57" s="342" t="str">
        <f>IF(ご入力シート!AB57="","",ご入力シート!AB57)</f>
        <v/>
      </c>
      <c r="AC57" s="342"/>
      <c r="AD57" s="342"/>
      <c r="AE57" s="342"/>
      <c r="AF57" s="342"/>
      <c r="AG57" s="342"/>
      <c r="AH57" s="342"/>
      <c r="AI57" s="344" t="str">
        <f>IF(ご入力シート!AI57="","",ご入力シート!AI57)</f>
        <v/>
      </c>
      <c r="AJ57" s="344"/>
      <c r="AK57" s="344"/>
      <c r="AL57" s="344"/>
      <c r="AM57" s="344"/>
      <c r="AN57" s="345" t="str">
        <f>IF(ご入力シート!AN57="","",ご入力シート!AN57)</f>
        <v/>
      </c>
      <c r="AO57" s="345"/>
      <c r="AP57" s="343" t="str">
        <f>IF(ご入力シート!AP57="","",ご入力シート!AP57)</f>
        <v/>
      </c>
      <c r="AQ57" s="343"/>
      <c r="AR57" s="343"/>
      <c r="AS57" s="343"/>
      <c r="AT57" s="343"/>
      <c r="AU57" s="343"/>
      <c r="AV57" s="343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8" t="str">
        <f>IF(BD57="","",VLOOKUP(BD57,'丸亀　使用シート２'!$B$3:$E$42,4,0))</f>
        <v/>
      </c>
      <c r="BL57" s="338"/>
      <c r="BM57" s="338"/>
      <c r="BN57" s="338"/>
      <c r="BO57" s="338"/>
      <c r="BP57" s="338"/>
      <c r="BQ57" s="338"/>
      <c r="BR57" s="112"/>
      <c r="BS57" s="112"/>
      <c r="BT57" s="112"/>
      <c r="BU57" s="112"/>
      <c r="BV57" s="112"/>
      <c r="BW57" s="112"/>
      <c r="BX57" s="112"/>
      <c r="BY57" s="98" t="str">
        <f>IF(X57="","",AP57+#REF!)</f>
        <v/>
      </c>
      <c r="BZ57" s="30" t="str">
        <f t="shared" si="1"/>
        <v/>
      </c>
      <c r="CA57" s="21" t="str">
        <f>IF(BD57="","",VLOOKUP(BD57,'丸亀　使用シート２'!$B$3:$E$42,2,0))</f>
        <v/>
      </c>
      <c r="CB57" s="21"/>
    </row>
    <row r="58" spans="1:80">
      <c r="A58" s="339" t="str">
        <f>IF(ご入力シート!A58="","",ご入力シート!A58)</f>
        <v/>
      </c>
      <c r="B58" s="339"/>
      <c r="C58" s="339" t="str">
        <f>IF(ご入力シート!C58="","",ご入力シート!C58)</f>
        <v/>
      </c>
      <c r="D58" s="339"/>
      <c r="E58" s="340" t="str">
        <f>IF(ご入力シート!E58="","",ご入力シート!E58)</f>
        <v/>
      </c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1" t="str">
        <f>IF(ご入力シート!X58="","",ご入力シート!X58)</f>
        <v/>
      </c>
      <c r="Y58" s="341"/>
      <c r="Z58" s="341"/>
      <c r="AA58" s="33" t="str">
        <f>ご入力シート!AA58</f>
        <v/>
      </c>
      <c r="AB58" s="342" t="str">
        <f>IF(ご入力シート!AB58="","",ご入力シート!AB58)</f>
        <v/>
      </c>
      <c r="AC58" s="342"/>
      <c r="AD58" s="342"/>
      <c r="AE58" s="342"/>
      <c r="AF58" s="342"/>
      <c r="AG58" s="342"/>
      <c r="AH58" s="342"/>
      <c r="AI58" s="344" t="str">
        <f>IF(ご入力シート!AI58="","",ご入力シート!AI58)</f>
        <v/>
      </c>
      <c r="AJ58" s="344"/>
      <c r="AK58" s="344"/>
      <c r="AL58" s="344"/>
      <c r="AM58" s="344"/>
      <c r="AN58" s="345" t="str">
        <f>IF(ご入力シート!AN58="","",ご入力シート!AN58)</f>
        <v/>
      </c>
      <c r="AO58" s="345"/>
      <c r="AP58" s="343" t="str">
        <f>IF(ご入力シート!AP58="","",ご入力シート!AP58)</f>
        <v/>
      </c>
      <c r="AQ58" s="343"/>
      <c r="AR58" s="343"/>
      <c r="AS58" s="343"/>
      <c r="AT58" s="343"/>
      <c r="AU58" s="343"/>
      <c r="AV58" s="343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8" t="str">
        <f>IF(BD58="","",VLOOKUP(BD58,'丸亀　使用シート２'!$B$3:$E$42,4,0))</f>
        <v/>
      </c>
      <c r="BL58" s="338"/>
      <c r="BM58" s="338"/>
      <c r="BN58" s="338"/>
      <c r="BO58" s="338"/>
      <c r="BP58" s="338"/>
      <c r="BQ58" s="338"/>
      <c r="BR58" s="112"/>
      <c r="BS58" s="112"/>
      <c r="BT58" s="112"/>
      <c r="BU58" s="112"/>
      <c r="BV58" s="112"/>
      <c r="BW58" s="112"/>
      <c r="BX58" s="112"/>
      <c r="BY58" s="98" t="str">
        <f>IF(X58="","",AP58+#REF!)</f>
        <v/>
      </c>
      <c r="BZ58" s="30" t="str">
        <f t="shared" si="1"/>
        <v/>
      </c>
      <c r="CA58" s="21" t="str">
        <f>IF(BD58="","",VLOOKUP(BD58,'丸亀　使用シート２'!$B$3:$E$42,2,0))</f>
        <v/>
      </c>
      <c r="CB58" s="21"/>
    </row>
    <row r="59" spans="1:80">
      <c r="A59" s="339" t="str">
        <f>IF(ご入力シート!A59="","",ご入力シート!A59)</f>
        <v/>
      </c>
      <c r="B59" s="339"/>
      <c r="C59" s="339" t="str">
        <f>IF(ご入力シート!C59="","",ご入力シート!C59)</f>
        <v/>
      </c>
      <c r="D59" s="339"/>
      <c r="E59" s="340" t="str">
        <f>IF(ご入力シート!E59="","",ご入力シート!E59)</f>
        <v/>
      </c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1" t="str">
        <f>IF(ご入力シート!X59="","",ご入力シート!X59)</f>
        <v/>
      </c>
      <c r="Y59" s="341"/>
      <c r="Z59" s="341"/>
      <c r="AA59" s="33" t="str">
        <f>ご入力シート!AA59</f>
        <v/>
      </c>
      <c r="AB59" s="342" t="str">
        <f>IF(ご入力シート!AB59="","",ご入力シート!AB59)</f>
        <v/>
      </c>
      <c r="AC59" s="342"/>
      <c r="AD59" s="342"/>
      <c r="AE59" s="342"/>
      <c r="AF59" s="342"/>
      <c r="AG59" s="342"/>
      <c r="AH59" s="342"/>
      <c r="AI59" s="344" t="str">
        <f>IF(ご入力シート!AI59="","",ご入力シート!AI59)</f>
        <v/>
      </c>
      <c r="AJ59" s="344"/>
      <c r="AK59" s="344"/>
      <c r="AL59" s="344"/>
      <c r="AM59" s="344"/>
      <c r="AN59" s="345" t="str">
        <f>IF(ご入力シート!AN59="","",ご入力シート!AN59)</f>
        <v/>
      </c>
      <c r="AO59" s="345"/>
      <c r="AP59" s="343" t="str">
        <f>IF(ご入力シート!AP59="","",ご入力シート!AP59)</f>
        <v/>
      </c>
      <c r="AQ59" s="343"/>
      <c r="AR59" s="343"/>
      <c r="AS59" s="343"/>
      <c r="AT59" s="343"/>
      <c r="AU59" s="343"/>
      <c r="AV59" s="343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8" t="str">
        <f>IF(BD59="","",VLOOKUP(BD59,'丸亀　使用シート２'!$B$3:$E$42,4,0))</f>
        <v/>
      </c>
      <c r="BL59" s="338"/>
      <c r="BM59" s="338"/>
      <c r="BN59" s="338"/>
      <c r="BO59" s="338"/>
      <c r="BP59" s="338"/>
      <c r="BQ59" s="338"/>
      <c r="BR59" s="112"/>
      <c r="BS59" s="112"/>
      <c r="BT59" s="112"/>
      <c r="BU59" s="112"/>
      <c r="BV59" s="112"/>
      <c r="BW59" s="112"/>
      <c r="BX59" s="112"/>
      <c r="BY59" s="98" t="str">
        <f>IF(X59="","",AP59+#REF!)</f>
        <v/>
      </c>
      <c r="BZ59" s="30" t="str">
        <f t="shared" si="1"/>
        <v/>
      </c>
      <c r="CA59" s="21" t="str">
        <f>IF(BD59="","",VLOOKUP(BD59,'丸亀　使用シート２'!$B$3:$E$42,2,0))</f>
        <v/>
      </c>
      <c r="CB59" s="21"/>
    </row>
    <row r="60" spans="1:80">
      <c r="A60" s="339" t="str">
        <f>IF(ご入力シート!A60="","",ご入力シート!A60)</f>
        <v/>
      </c>
      <c r="B60" s="339"/>
      <c r="C60" s="339" t="str">
        <f>IF(ご入力シート!C60="","",ご入力シート!C60)</f>
        <v/>
      </c>
      <c r="D60" s="339"/>
      <c r="E60" s="340" t="str">
        <f>IF(ご入力シート!E60="","",ご入力シート!E60)</f>
        <v/>
      </c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1" t="str">
        <f>IF(ご入力シート!X60="","",ご入力シート!X60)</f>
        <v/>
      </c>
      <c r="Y60" s="341"/>
      <c r="Z60" s="341"/>
      <c r="AA60" s="33" t="str">
        <f>ご入力シート!AA60</f>
        <v/>
      </c>
      <c r="AB60" s="342" t="str">
        <f>IF(ご入力シート!AB60="","",ご入力シート!AB60)</f>
        <v/>
      </c>
      <c r="AC60" s="342"/>
      <c r="AD60" s="342"/>
      <c r="AE60" s="342"/>
      <c r="AF60" s="342"/>
      <c r="AG60" s="342"/>
      <c r="AH60" s="342"/>
      <c r="AI60" s="344" t="str">
        <f>IF(ご入力シート!AI60="","",ご入力シート!AI60)</f>
        <v/>
      </c>
      <c r="AJ60" s="344"/>
      <c r="AK60" s="344"/>
      <c r="AL60" s="344"/>
      <c r="AM60" s="344"/>
      <c r="AN60" s="345" t="str">
        <f>IF(ご入力シート!AN60="","",ご入力シート!AN60)</f>
        <v/>
      </c>
      <c r="AO60" s="345"/>
      <c r="AP60" s="343" t="str">
        <f>IF(ご入力シート!AP60="","",ご入力シート!AP60)</f>
        <v/>
      </c>
      <c r="AQ60" s="343"/>
      <c r="AR60" s="343"/>
      <c r="AS60" s="343"/>
      <c r="AT60" s="343"/>
      <c r="AU60" s="343"/>
      <c r="AV60" s="343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8" t="str">
        <f>IF(BD60="","",VLOOKUP(BD60,'丸亀　使用シート２'!$B$3:$E$42,4,0))</f>
        <v/>
      </c>
      <c r="BL60" s="338"/>
      <c r="BM60" s="338"/>
      <c r="BN60" s="338"/>
      <c r="BO60" s="338"/>
      <c r="BP60" s="338"/>
      <c r="BQ60" s="338"/>
      <c r="BR60" s="112"/>
      <c r="BS60" s="112"/>
      <c r="BT60" s="112"/>
      <c r="BU60" s="112"/>
      <c r="BV60" s="112"/>
      <c r="BW60" s="112"/>
      <c r="BX60" s="112"/>
      <c r="BY60" s="98" t="str">
        <f>IF(X60="","",AP60+#REF!)</f>
        <v/>
      </c>
      <c r="BZ60" s="30" t="str">
        <f t="shared" si="1"/>
        <v/>
      </c>
      <c r="CA60" s="21" t="str">
        <f>IF(BD60="","",VLOOKUP(BD60,'丸亀　使用シート２'!$B$3:$E$42,2,0))</f>
        <v/>
      </c>
      <c r="CB60" s="21"/>
    </row>
    <row r="61" spans="1:80">
      <c r="A61" s="339" t="str">
        <f>IF(ご入力シート!A61="","",ご入力シート!A61)</f>
        <v/>
      </c>
      <c r="B61" s="339"/>
      <c r="C61" s="339" t="str">
        <f>IF(ご入力シート!C61="","",ご入力シート!C61)</f>
        <v/>
      </c>
      <c r="D61" s="339"/>
      <c r="E61" s="340" t="str">
        <f>IF(ご入力シート!E61="","",ご入力シート!E61)</f>
        <v/>
      </c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1" t="str">
        <f>IF(ご入力シート!X61="","",ご入力シート!X61)</f>
        <v/>
      </c>
      <c r="Y61" s="341"/>
      <c r="Z61" s="341"/>
      <c r="AA61" s="33" t="str">
        <f>ご入力シート!AA61</f>
        <v/>
      </c>
      <c r="AB61" s="342" t="str">
        <f>IF(ご入力シート!AB61="","",ご入力シート!AB61)</f>
        <v/>
      </c>
      <c r="AC61" s="342"/>
      <c r="AD61" s="342"/>
      <c r="AE61" s="342"/>
      <c r="AF61" s="342"/>
      <c r="AG61" s="342"/>
      <c r="AH61" s="342"/>
      <c r="AI61" s="344" t="str">
        <f>IF(ご入力シート!AI61="","",ご入力シート!AI61)</f>
        <v/>
      </c>
      <c r="AJ61" s="344"/>
      <c r="AK61" s="344"/>
      <c r="AL61" s="344"/>
      <c r="AM61" s="344"/>
      <c r="AN61" s="345" t="str">
        <f>IF(ご入力シート!AN61="","",ご入力シート!AN61)</f>
        <v/>
      </c>
      <c r="AO61" s="345"/>
      <c r="AP61" s="343" t="str">
        <f>IF(ご入力シート!AP61="","",ご入力シート!AP61)</f>
        <v/>
      </c>
      <c r="AQ61" s="343"/>
      <c r="AR61" s="343"/>
      <c r="AS61" s="343"/>
      <c r="AT61" s="343"/>
      <c r="AU61" s="343"/>
      <c r="AV61" s="343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8" t="str">
        <f>IF(BD61="","",VLOOKUP(BD61,'丸亀　使用シート２'!$B$3:$E$42,4,0))</f>
        <v/>
      </c>
      <c r="BL61" s="338"/>
      <c r="BM61" s="338"/>
      <c r="BN61" s="338"/>
      <c r="BO61" s="338"/>
      <c r="BP61" s="338"/>
      <c r="BQ61" s="338"/>
      <c r="BR61" s="112"/>
      <c r="BS61" s="112"/>
      <c r="BT61" s="112"/>
      <c r="BU61" s="112"/>
      <c r="BV61" s="112"/>
      <c r="BW61" s="112"/>
      <c r="BX61" s="112"/>
      <c r="BY61" s="98" t="str">
        <f>IF(X61="","",AP61+#REF!)</f>
        <v/>
      </c>
      <c r="BZ61" s="30" t="str">
        <f t="shared" si="1"/>
        <v/>
      </c>
      <c r="CA61" s="21" t="str">
        <f>IF(BD61="","",VLOOKUP(BD61,'丸亀　使用シート２'!$B$3:$E$42,2,0))</f>
        <v/>
      </c>
      <c r="CB61" s="21"/>
    </row>
    <row r="62" spans="1:80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363" t="str">
        <f>IF(ご入力シート!AI62="","",ご入力シート!AI62)</f>
        <v>ページ計</v>
      </c>
      <c r="AJ62" s="364"/>
      <c r="AK62" s="364"/>
      <c r="AL62" s="364"/>
      <c r="AM62" s="364"/>
      <c r="AN62" s="364"/>
      <c r="AO62" s="365"/>
      <c r="AP62" s="336">
        <f>SUM(AP36:AV61)</f>
        <v>0</v>
      </c>
      <c r="AQ62" s="336"/>
      <c r="AR62" s="336"/>
      <c r="AS62" s="336"/>
      <c r="AT62" s="336"/>
      <c r="AU62" s="336"/>
      <c r="AV62" s="336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114"/>
      <c r="BS62" s="114"/>
      <c r="BT62" s="114"/>
      <c r="BU62" s="114"/>
      <c r="BV62" s="114"/>
      <c r="BW62" s="114"/>
      <c r="BX62" s="114"/>
      <c r="BY62" s="29">
        <f>SUM(BY36:BY61)</f>
        <v>0</v>
      </c>
      <c r="BZ62" s="30"/>
      <c r="CA62" s="21"/>
      <c r="CB62" s="21"/>
    </row>
    <row r="63" spans="1:80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364" t="str">
        <f>IF(ご入力シート!AI63="","",ご入力シート!AI63)</f>
        <v/>
      </c>
      <c r="AJ63" s="364"/>
      <c r="AK63" s="364"/>
      <c r="AL63" s="364"/>
      <c r="AM63" s="364"/>
      <c r="AN63" s="503" t="str">
        <f>IF(ご入力シート!AN63="","",ご入力シート!AN63)</f>
        <v/>
      </c>
      <c r="AO63" s="503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333" t="s">
        <v>123</v>
      </c>
      <c r="BM63" s="333"/>
      <c r="BN63" s="334">
        <f>ご入力シート!BU64</f>
        <v>3</v>
      </c>
      <c r="BO63" s="334"/>
      <c r="BP63" s="71"/>
      <c r="BQ63" s="71"/>
      <c r="BR63" s="75"/>
      <c r="BS63" s="75"/>
      <c r="BT63" s="75"/>
      <c r="BU63" s="75"/>
      <c r="BV63" s="75"/>
      <c r="BW63" s="75"/>
      <c r="BX63" s="75"/>
      <c r="BY63" s="21"/>
      <c r="BZ63" s="30"/>
      <c r="CA63" s="21"/>
      <c r="CB63" s="21"/>
    </row>
    <row r="64" spans="1:80" ht="27.6" customHeight="1">
      <c r="A64" s="346" t="s">
        <v>121</v>
      </c>
      <c r="B64" s="346"/>
      <c r="C64" s="346" t="s">
        <v>122</v>
      </c>
      <c r="D64" s="346"/>
      <c r="E64" s="346" t="s">
        <v>131</v>
      </c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7" t="s">
        <v>132</v>
      </c>
      <c r="Y64" s="347"/>
      <c r="Z64" s="347"/>
      <c r="AA64" s="347"/>
      <c r="AB64" s="347" t="s">
        <v>139</v>
      </c>
      <c r="AC64" s="347"/>
      <c r="AD64" s="347"/>
      <c r="AE64" s="347"/>
      <c r="AF64" s="347"/>
      <c r="AG64" s="347"/>
      <c r="AH64" s="347"/>
      <c r="AI64" s="501" t="str">
        <f>IF(ご入力シート!AI64="","",ご入力シート!AI64)</f>
        <v>数量</v>
      </c>
      <c r="AJ64" s="501"/>
      <c r="AK64" s="501"/>
      <c r="AL64" s="501"/>
      <c r="AM64" s="501"/>
      <c r="AN64" s="502" t="str">
        <f>IF(ご入力シート!AN64="","",ご入力シート!AN64)</f>
        <v>単位</v>
      </c>
      <c r="AO64" s="502"/>
      <c r="AP64" s="347" t="s">
        <v>140</v>
      </c>
      <c r="AQ64" s="347"/>
      <c r="AR64" s="347"/>
      <c r="AS64" s="347"/>
      <c r="AT64" s="347"/>
      <c r="AU64" s="347"/>
      <c r="AV64" s="347"/>
      <c r="AW64" s="348" t="s">
        <v>133</v>
      </c>
      <c r="AX64" s="348"/>
      <c r="AY64" s="348"/>
      <c r="AZ64" s="348"/>
      <c r="BA64" s="348"/>
      <c r="BB64" s="348"/>
      <c r="BC64" s="348"/>
      <c r="BD64" s="348" t="s">
        <v>134</v>
      </c>
      <c r="BE64" s="348"/>
      <c r="BF64" s="348"/>
      <c r="BG64" s="348"/>
      <c r="BH64" s="348"/>
      <c r="BI64" s="348"/>
      <c r="BJ64" s="348"/>
      <c r="BK64" s="348" t="s">
        <v>135</v>
      </c>
      <c r="BL64" s="348"/>
      <c r="BM64" s="348"/>
      <c r="BN64" s="348"/>
      <c r="BO64" s="348"/>
      <c r="BP64" s="348"/>
      <c r="BQ64" s="348"/>
      <c r="BR64" s="104"/>
      <c r="BS64" s="104"/>
      <c r="BT64" s="104"/>
      <c r="BU64" s="104"/>
      <c r="BV64" s="104"/>
      <c r="BW64" s="104"/>
      <c r="BX64" s="104"/>
      <c r="BY64" s="113" t="s">
        <v>28</v>
      </c>
      <c r="BZ64" s="30" t="s">
        <v>172</v>
      </c>
      <c r="CA64" s="21" t="s">
        <v>173</v>
      </c>
      <c r="CB64" s="21"/>
    </row>
    <row r="65" spans="1:80">
      <c r="A65" s="339" t="str">
        <f>IF(ご入力シート!A65="","",ご入力シート!A65)</f>
        <v/>
      </c>
      <c r="B65" s="339"/>
      <c r="C65" s="339" t="str">
        <f>IF(ご入力シート!C65="","",ご入力シート!C65)</f>
        <v/>
      </c>
      <c r="D65" s="339"/>
      <c r="E65" s="340" t="str">
        <f>IF(ご入力シート!E65="","",ご入力シート!E65)</f>
        <v/>
      </c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1" t="str">
        <f>IF(ご入力シート!X65="","",ご入力シート!X65)</f>
        <v/>
      </c>
      <c r="Y65" s="341"/>
      <c r="Z65" s="341"/>
      <c r="AA65" s="100" t="str">
        <f>ご入力シート!AA65</f>
        <v/>
      </c>
      <c r="AB65" s="342" t="str">
        <f>IF(ご入力シート!AB65="","",ご入力シート!AB65)</f>
        <v/>
      </c>
      <c r="AC65" s="342"/>
      <c r="AD65" s="342"/>
      <c r="AE65" s="342"/>
      <c r="AF65" s="342"/>
      <c r="AG65" s="342"/>
      <c r="AH65" s="342"/>
      <c r="AI65" s="344" t="str">
        <f>IF(ご入力シート!AI65="","",ご入力シート!AI65)</f>
        <v/>
      </c>
      <c r="AJ65" s="344"/>
      <c r="AK65" s="344"/>
      <c r="AL65" s="344"/>
      <c r="AM65" s="344"/>
      <c r="AN65" s="345" t="str">
        <f>IF(ご入力シート!AN65="","",ご入力シート!AN65)</f>
        <v/>
      </c>
      <c r="AO65" s="345"/>
      <c r="AP65" s="343" t="str">
        <f>IF(ご入力シート!AP65="","",ご入力シート!AP65)</f>
        <v/>
      </c>
      <c r="AQ65" s="343"/>
      <c r="AR65" s="343"/>
      <c r="AS65" s="343"/>
      <c r="AT65" s="343"/>
      <c r="AU65" s="343"/>
      <c r="AV65" s="343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8" t="str">
        <f>IF(BD65="","",VLOOKUP(BD65,'丸亀　使用シート２'!$B$3:$E$42,4,0))</f>
        <v/>
      </c>
      <c r="BL65" s="338"/>
      <c r="BM65" s="338"/>
      <c r="BN65" s="338"/>
      <c r="BO65" s="338"/>
      <c r="BP65" s="338"/>
      <c r="BQ65" s="338"/>
      <c r="BR65" s="112"/>
      <c r="BS65" s="112"/>
      <c r="BT65" s="112"/>
      <c r="BU65" s="112"/>
      <c r="BV65" s="112"/>
      <c r="BW65" s="112"/>
      <c r="BX65" s="112"/>
      <c r="BY65" s="98" t="str">
        <f>IF(X65="","",AP65+#REF!)</f>
        <v/>
      </c>
      <c r="BZ65" s="30" t="str">
        <f t="shared" si="1"/>
        <v/>
      </c>
      <c r="CA65" s="21" t="str">
        <f>IF(BD65="","",VLOOKUP(BD65,'丸亀　使用シート２'!$B$3:$E$42,2,0))</f>
        <v/>
      </c>
      <c r="CB65" s="21"/>
    </row>
    <row r="66" spans="1:80">
      <c r="A66" s="339" t="str">
        <f>IF(ご入力シート!A66="","",ご入力シート!A66)</f>
        <v/>
      </c>
      <c r="B66" s="339"/>
      <c r="C66" s="339" t="str">
        <f>IF(ご入力シート!C66="","",ご入力シート!C66)</f>
        <v/>
      </c>
      <c r="D66" s="339"/>
      <c r="E66" s="340" t="str">
        <f>IF(ご入力シート!E66="","",ご入力シート!E66)</f>
        <v/>
      </c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1" t="str">
        <f>IF(ご入力シート!X66="","",ご入力シート!X66)</f>
        <v/>
      </c>
      <c r="Y66" s="341"/>
      <c r="Z66" s="341"/>
      <c r="AA66" s="33" t="str">
        <f>ご入力シート!AA66</f>
        <v/>
      </c>
      <c r="AB66" s="342" t="str">
        <f>IF(ご入力シート!AB66="","",ご入力シート!AB66)</f>
        <v/>
      </c>
      <c r="AC66" s="342"/>
      <c r="AD66" s="342"/>
      <c r="AE66" s="342"/>
      <c r="AF66" s="342"/>
      <c r="AG66" s="342"/>
      <c r="AH66" s="342"/>
      <c r="AI66" s="344" t="str">
        <f>IF(ご入力シート!AI66="","",ご入力シート!AI66)</f>
        <v/>
      </c>
      <c r="AJ66" s="344"/>
      <c r="AK66" s="344"/>
      <c r="AL66" s="344"/>
      <c r="AM66" s="344"/>
      <c r="AN66" s="345" t="str">
        <f>IF(ご入力シート!AN66="","",ご入力シート!AN66)</f>
        <v/>
      </c>
      <c r="AO66" s="345"/>
      <c r="AP66" s="343" t="str">
        <f>IF(ご入力シート!AP66="","",ご入力シート!AP66)</f>
        <v/>
      </c>
      <c r="AQ66" s="343"/>
      <c r="AR66" s="343"/>
      <c r="AS66" s="343"/>
      <c r="AT66" s="343"/>
      <c r="AU66" s="343"/>
      <c r="AV66" s="343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8" t="str">
        <f>IF(BD66="","",VLOOKUP(BD66,'丸亀　使用シート２'!$B$3:$E$42,4,0))</f>
        <v/>
      </c>
      <c r="BL66" s="338"/>
      <c r="BM66" s="338"/>
      <c r="BN66" s="338"/>
      <c r="BO66" s="338"/>
      <c r="BP66" s="338"/>
      <c r="BQ66" s="338"/>
      <c r="BR66" s="112"/>
      <c r="BS66" s="112"/>
      <c r="BT66" s="112"/>
      <c r="BU66" s="112"/>
      <c r="BV66" s="112"/>
      <c r="BW66" s="112"/>
      <c r="BX66" s="112"/>
      <c r="BY66" s="98" t="str">
        <f>IF(X66="","",AP66+#REF!)</f>
        <v/>
      </c>
      <c r="BZ66" s="30" t="str">
        <f t="shared" si="1"/>
        <v/>
      </c>
      <c r="CA66" s="21" t="str">
        <f>IF(BD66="","",VLOOKUP(BD66,'丸亀　使用シート２'!$B$3:$E$42,2,0))</f>
        <v/>
      </c>
      <c r="CB66" s="21"/>
    </row>
    <row r="67" spans="1:80">
      <c r="A67" s="339" t="str">
        <f>IF(ご入力シート!A67="","",ご入力シート!A67)</f>
        <v/>
      </c>
      <c r="B67" s="339"/>
      <c r="C67" s="339" t="str">
        <f>IF(ご入力シート!C67="","",ご入力シート!C67)</f>
        <v/>
      </c>
      <c r="D67" s="339"/>
      <c r="E67" s="340" t="str">
        <f>IF(ご入力シート!E67="","",ご入力シート!E67)</f>
        <v/>
      </c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1" t="str">
        <f>IF(ご入力シート!X67="","",ご入力シート!X67)</f>
        <v/>
      </c>
      <c r="Y67" s="341"/>
      <c r="Z67" s="341"/>
      <c r="AA67" s="33" t="str">
        <f>ご入力シート!AA67</f>
        <v/>
      </c>
      <c r="AB67" s="342" t="str">
        <f>IF(ご入力シート!AB67="","",ご入力シート!AB67)</f>
        <v/>
      </c>
      <c r="AC67" s="342"/>
      <c r="AD67" s="342"/>
      <c r="AE67" s="342"/>
      <c r="AF67" s="342"/>
      <c r="AG67" s="342"/>
      <c r="AH67" s="342"/>
      <c r="AI67" s="344" t="str">
        <f>IF(ご入力シート!AI67="","",ご入力シート!AI67)</f>
        <v/>
      </c>
      <c r="AJ67" s="344"/>
      <c r="AK67" s="344"/>
      <c r="AL67" s="344"/>
      <c r="AM67" s="344"/>
      <c r="AN67" s="345" t="str">
        <f>IF(ご入力シート!AN67="","",ご入力シート!AN67)</f>
        <v/>
      </c>
      <c r="AO67" s="345"/>
      <c r="AP67" s="343" t="str">
        <f>IF(ご入力シート!AP67="","",ご入力シート!AP67)</f>
        <v/>
      </c>
      <c r="AQ67" s="343"/>
      <c r="AR67" s="343"/>
      <c r="AS67" s="343"/>
      <c r="AT67" s="343"/>
      <c r="AU67" s="343"/>
      <c r="AV67" s="343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8" t="str">
        <f>IF(BD67="","",VLOOKUP(BD67,'丸亀　使用シート２'!$B$3:$E$42,4,0))</f>
        <v/>
      </c>
      <c r="BL67" s="338"/>
      <c r="BM67" s="338"/>
      <c r="BN67" s="338"/>
      <c r="BO67" s="338"/>
      <c r="BP67" s="338"/>
      <c r="BQ67" s="338"/>
      <c r="BR67" s="112"/>
      <c r="BS67" s="112"/>
      <c r="BT67" s="112"/>
      <c r="BU67" s="112"/>
      <c r="BV67" s="112"/>
      <c r="BW67" s="112"/>
      <c r="BX67" s="112"/>
      <c r="BY67" s="98" t="str">
        <f>IF(X67="","",AP67+#REF!)</f>
        <v/>
      </c>
      <c r="BZ67" s="30" t="str">
        <f t="shared" si="1"/>
        <v/>
      </c>
      <c r="CA67" s="21" t="str">
        <f>IF(BD67="","",VLOOKUP(BD67,'丸亀　使用シート２'!$B$3:$E$42,2,0))</f>
        <v/>
      </c>
      <c r="CB67" s="21"/>
    </row>
    <row r="68" spans="1:80">
      <c r="A68" s="339" t="str">
        <f>IF(ご入力シート!A68="","",ご入力シート!A68)</f>
        <v/>
      </c>
      <c r="B68" s="339"/>
      <c r="C68" s="339" t="str">
        <f>IF(ご入力シート!C68="","",ご入力シート!C68)</f>
        <v/>
      </c>
      <c r="D68" s="339"/>
      <c r="E68" s="340" t="str">
        <f>IF(ご入力シート!E68="","",ご入力シート!E68)</f>
        <v/>
      </c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1" t="str">
        <f>IF(ご入力シート!X68="","",ご入力シート!X68)</f>
        <v/>
      </c>
      <c r="Y68" s="341"/>
      <c r="Z68" s="341"/>
      <c r="AA68" s="33" t="str">
        <f>ご入力シート!AA68</f>
        <v/>
      </c>
      <c r="AB68" s="342" t="str">
        <f>IF(ご入力シート!AB68="","",ご入力シート!AB68)</f>
        <v/>
      </c>
      <c r="AC68" s="342"/>
      <c r="AD68" s="342"/>
      <c r="AE68" s="342"/>
      <c r="AF68" s="342"/>
      <c r="AG68" s="342"/>
      <c r="AH68" s="342"/>
      <c r="AI68" s="344" t="str">
        <f>IF(ご入力シート!AI68="","",ご入力シート!AI68)</f>
        <v/>
      </c>
      <c r="AJ68" s="344"/>
      <c r="AK68" s="344"/>
      <c r="AL68" s="344"/>
      <c r="AM68" s="344"/>
      <c r="AN68" s="345" t="str">
        <f>IF(ご入力シート!AN68="","",ご入力シート!AN68)</f>
        <v/>
      </c>
      <c r="AO68" s="345"/>
      <c r="AP68" s="343" t="str">
        <f>IF(ご入力シート!AP68="","",ご入力シート!AP68)</f>
        <v/>
      </c>
      <c r="AQ68" s="343"/>
      <c r="AR68" s="343"/>
      <c r="AS68" s="343"/>
      <c r="AT68" s="343"/>
      <c r="AU68" s="343"/>
      <c r="AV68" s="343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8" t="str">
        <f>IF(BD68="","",VLOOKUP(BD68,'丸亀　使用シート２'!$B$3:$E$42,4,0))</f>
        <v/>
      </c>
      <c r="BL68" s="338"/>
      <c r="BM68" s="338"/>
      <c r="BN68" s="338"/>
      <c r="BO68" s="338"/>
      <c r="BP68" s="338"/>
      <c r="BQ68" s="338"/>
      <c r="BR68" s="112"/>
      <c r="BS68" s="112"/>
      <c r="BT68" s="112"/>
      <c r="BU68" s="112"/>
      <c r="BV68" s="112"/>
      <c r="BW68" s="112"/>
      <c r="BX68" s="112"/>
      <c r="BY68" s="98" t="str">
        <f>IF(X68="","",AP68+#REF!)</f>
        <v/>
      </c>
      <c r="BZ68" s="30" t="str">
        <f t="shared" si="1"/>
        <v/>
      </c>
      <c r="CA68" s="21" t="str">
        <f>IF(BD68="","",VLOOKUP(BD68,'丸亀　使用シート２'!$B$3:$E$42,2,0))</f>
        <v/>
      </c>
      <c r="CB68" s="21"/>
    </row>
    <row r="69" spans="1:80">
      <c r="A69" s="339" t="str">
        <f>IF(ご入力シート!A69="","",ご入力シート!A69)</f>
        <v/>
      </c>
      <c r="B69" s="339"/>
      <c r="C69" s="339" t="str">
        <f>IF(ご入力シート!C69="","",ご入力シート!C69)</f>
        <v/>
      </c>
      <c r="D69" s="339"/>
      <c r="E69" s="340" t="str">
        <f>IF(ご入力シート!E69="","",ご入力シート!E69)</f>
        <v/>
      </c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1" t="str">
        <f>IF(ご入力シート!X69="","",ご入力シート!X69)</f>
        <v/>
      </c>
      <c r="Y69" s="341"/>
      <c r="Z69" s="341"/>
      <c r="AA69" s="33" t="str">
        <f>ご入力シート!AA69</f>
        <v/>
      </c>
      <c r="AB69" s="342" t="str">
        <f>IF(ご入力シート!AB69="","",ご入力シート!AB69)</f>
        <v/>
      </c>
      <c r="AC69" s="342"/>
      <c r="AD69" s="342"/>
      <c r="AE69" s="342"/>
      <c r="AF69" s="342"/>
      <c r="AG69" s="342"/>
      <c r="AH69" s="342"/>
      <c r="AI69" s="344" t="str">
        <f>IF(ご入力シート!AI69="","",ご入力シート!AI69)</f>
        <v/>
      </c>
      <c r="AJ69" s="344"/>
      <c r="AK69" s="344"/>
      <c r="AL69" s="344"/>
      <c r="AM69" s="344"/>
      <c r="AN69" s="345" t="str">
        <f>IF(ご入力シート!AN69="","",ご入力シート!AN69)</f>
        <v/>
      </c>
      <c r="AO69" s="345"/>
      <c r="AP69" s="343" t="str">
        <f>IF(ご入力シート!AP69="","",ご入力シート!AP69)</f>
        <v/>
      </c>
      <c r="AQ69" s="343"/>
      <c r="AR69" s="343"/>
      <c r="AS69" s="343"/>
      <c r="AT69" s="343"/>
      <c r="AU69" s="343"/>
      <c r="AV69" s="343"/>
      <c r="AW69" s="337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37"/>
      <c r="BK69" s="338" t="str">
        <f>IF(BD69="","",VLOOKUP(BD69,'丸亀　使用シート２'!$B$3:$E$42,4,0))</f>
        <v/>
      </c>
      <c r="BL69" s="338"/>
      <c r="BM69" s="338"/>
      <c r="BN69" s="338"/>
      <c r="BO69" s="338"/>
      <c r="BP69" s="338"/>
      <c r="BQ69" s="338"/>
      <c r="BR69" s="112"/>
      <c r="BS69" s="112"/>
      <c r="BT69" s="112"/>
      <c r="BU69" s="112"/>
      <c r="BV69" s="112"/>
      <c r="BW69" s="112"/>
      <c r="BX69" s="112"/>
      <c r="BY69" s="98" t="str">
        <f>IF(X69="","",AP69+#REF!)</f>
        <v/>
      </c>
      <c r="BZ69" s="30" t="str">
        <f t="shared" si="1"/>
        <v/>
      </c>
      <c r="CA69" s="21" t="str">
        <f>IF(BD69="","",VLOOKUP(BD69,'丸亀　使用シート２'!$B$3:$E$42,2,0))</f>
        <v/>
      </c>
      <c r="CB69" s="21"/>
    </row>
    <row r="70" spans="1:80">
      <c r="A70" s="339" t="str">
        <f>IF(ご入力シート!A70="","",ご入力シート!A70)</f>
        <v/>
      </c>
      <c r="B70" s="339"/>
      <c r="C70" s="339" t="str">
        <f>IF(ご入力シート!C70="","",ご入力シート!C70)</f>
        <v/>
      </c>
      <c r="D70" s="339"/>
      <c r="E70" s="340" t="str">
        <f>IF(ご入力シート!E70="","",ご入力シート!E70)</f>
        <v/>
      </c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1" t="str">
        <f>IF(ご入力シート!X70="","",ご入力シート!X70)</f>
        <v/>
      </c>
      <c r="Y70" s="341"/>
      <c r="Z70" s="341"/>
      <c r="AA70" s="33" t="str">
        <f>ご入力シート!AA70</f>
        <v/>
      </c>
      <c r="AB70" s="342" t="str">
        <f>IF(ご入力シート!AB70="","",ご入力シート!AB70)</f>
        <v/>
      </c>
      <c r="AC70" s="342"/>
      <c r="AD70" s="342"/>
      <c r="AE70" s="342"/>
      <c r="AF70" s="342"/>
      <c r="AG70" s="342"/>
      <c r="AH70" s="342"/>
      <c r="AI70" s="344" t="str">
        <f>IF(ご入力シート!AI70="","",ご入力シート!AI70)</f>
        <v/>
      </c>
      <c r="AJ70" s="344"/>
      <c r="AK70" s="344"/>
      <c r="AL70" s="344"/>
      <c r="AM70" s="344"/>
      <c r="AN70" s="345" t="str">
        <f>IF(ご入力シート!AN70="","",ご入力シート!AN70)</f>
        <v/>
      </c>
      <c r="AO70" s="345"/>
      <c r="AP70" s="343" t="str">
        <f>IF(ご入力シート!AP70="","",ご入力シート!AP70)</f>
        <v/>
      </c>
      <c r="AQ70" s="343"/>
      <c r="AR70" s="343"/>
      <c r="AS70" s="343"/>
      <c r="AT70" s="343"/>
      <c r="AU70" s="343"/>
      <c r="AV70" s="343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8" t="str">
        <f>IF(BD70="","",VLOOKUP(BD70,'丸亀　使用シート２'!$B$3:$E$42,4,0))</f>
        <v/>
      </c>
      <c r="BL70" s="338"/>
      <c r="BM70" s="338"/>
      <c r="BN70" s="338"/>
      <c r="BO70" s="338"/>
      <c r="BP70" s="338"/>
      <c r="BQ70" s="338"/>
      <c r="BR70" s="112"/>
      <c r="BS70" s="112"/>
      <c r="BT70" s="112"/>
      <c r="BU70" s="112"/>
      <c r="BV70" s="112"/>
      <c r="BW70" s="112"/>
      <c r="BX70" s="112"/>
      <c r="BY70" s="98" t="str">
        <f>IF(X70="","",AP70+#REF!)</f>
        <v/>
      </c>
      <c r="BZ70" s="30" t="str">
        <f t="shared" si="1"/>
        <v/>
      </c>
      <c r="CA70" s="21" t="str">
        <f>IF(BD70="","",VLOOKUP(BD70,'丸亀　使用シート２'!$B$3:$E$42,2,0))</f>
        <v/>
      </c>
      <c r="CB70" s="21"/>
    </row>
    <row r="71" spans="1:80">
      <c r="A71" s="339" t="str">
        <f>IF(ご入力シート!A71="","",ご入力シート!A71)</f>
        <v/>
      </c>
      <c r="B71" s="339"/>
      <c r="C71" s="339" t="str">
        <f>IF(ご入力シート!C71="","",ご入力シート!C71)</f>
        <v/>
      </c>
      <c r="D71" s="339"/>
      <c r="E71" s="340" t="str">
        <f>IF(ご入力シート!E71="","",ご入力シート!E71)</f>
        <v/>
      </c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1" t="str">
        <f>IF(ご入力シート!X71="","",ご入力シート!X71)</f>
        <v/>
      </c>
      <c r="Y71" s="341"/>
      <c r="Z71" s="341"/>
      <c r="AA71" s="33" t="str">
        <f>ご入力シート!AA71</f>
        <v/>
      </c>
      <c r="AB71" s="342" t="str">
        <f>IF(ご入力シート!AB71="","",ご入力シート!AB71)</f>
        <v/>
      </c>
      <c r="AC71" s="342"/>
      <c r="AD71" s="342"/>
      <c r="AE71" s="342"/>
      <c r="AF71" s="342"/>
      <c r="AG71" s="342"/>
      <c r="AH71" s="342"/>
      <c r="AI71" s="344" t="str">
        <f>IF(ご入力シート!AI71="","",ご入力シート!AI71)</f>
        <v/>
      </c>
      <c r="AJ71" s="344"/>
      <c r="AK71" s="344"/>
      <c r="AL71" s="344"/>
      <c r="AM71" s="344"/>
      <c r="AN71" s="345" t="str">
        <f>IF(ご入力シート!AN71="","",ご入力シート!AN71)</f>
        <v/>
      </c>
      <c r="AO71" s="345"/>
      <c r="AP71" s="343" t="str">
        <f>IF(ご入力シート!AP71="","",ご入力シート!AP71)</f>
        <v/>
      </c>
      <c r="AQ71" s="343"/>
      <c r="AR71" s="343"/>
      <c r="AS71" s="343"/>
      <c r="AT71" s="343"/>
      <c r="AU71" s="343"/>
      <c r="AV71" s="343"/>
      <c r="AW71" s="337"/>
      <c r="AX71" s="337"/>
      <c r="AY71" s="337"/>
      <c r="AZ71" s="337"/>
      <c r="BA71" s="337"/>
      <c r="BB71" s="337"/>
      <c r="BC71" s="337"/>
      <c r="BD71" s="337"/>
      <c r="BE71" s="337"/>
      <c r="BF71" s="337"/>
      <c r="BG71" s="337"/>
      <c r="BH71" s="337"/>
      <c r="BI71" s="337"/>
      <c r="BJ71" s="337"/>
      <c r="BK71" s="338" t="str">
        <f>IF(BD71="","",VLOOKUP(BD71,'丸亀　使用シート２'!$B$3:$E$42,4,0))</f>
        <v/>
      </c>
      <c r="BL71" s="338"/>
      <c r="BM71" s="338"/>
      <c r="BN71" s="338"/>
      <c r="BO71" s="338"/>
      <c r="BP71" s="338"/>
      <c r="BQ71" s="338"/>
      <c r="BR71" s="112"/>
      <c r="BS71" s="112"/>
      <c r="BT71" s="112"/>
      <c r="BU71" s="112"/>
      <c r="BV71" s="112"/>
      <c r="BW71" s="112"/>
      <c r="BX71" s="112"/>
      <c r="BY71" s="98" t="str">
        <f>IF(X71="","",AP71+#REF!)</f>
        <v/>
      </c>
      <c r="BZ71" s="30" t="str">
        <f t="shared" si="1"/>
        <v/>
      </c>
      <c r="CA71" s="21" t="str">
        <f>IF(BD71="","",VLOOKUP(BD71,'丸亀　使用シート２'!$B$3:$E$42,2,0))</f>
        <v/>
      </c>
      <c r="CB71" s="21"/>
    </row>
    <row r="72" spans="1:80">
      <c r="A72" s="339" t="str">
        <f>IF(ご入力シート!A72="","",ご入力シート!A72)</f>
        <v/>
      </c>
      <c r="B72" s="339"/>
      <c r="C72" s="339" t="str">
        <f>IF(ご入力シート!C72="","",ご入力シート!C72)</f>
        <v/>
      </c>
      <c r="D72" s="339"/>
      <c r="E72" s="340" t="str">
        <f>IF(ご入力シート!E72="","",ご入力シート!E72)</f>
        <v/>
      </c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1" t="str">
        <f>IF(ご入力シート!X72="","",ご入力シート!X72)</f>
        <v/>
      </c>
      <c r="Y72" s="341"/>
      <c r="Z72" s="341"/>
      <c r="AA72" s="33" t="str">
        <f>ご入力シート!AA72</f>
        <v/>
      </c>
      <c r="AB72" s="342" t="str">
        <f>IF(ご入力シート!AB72="","",ご入力シート!AB72)</f>
        <v/>
      </c>
      <c r="AC72" s="342"/>
      <c r="AD72" s="342"/>
      <c r="AE72" s="342"/>
      <c r="AF72" s="342"/>
      <c r="AG72" s="342"/>
      <c r="AH72" s="342"/>
      <c r="AI72" s="344" t="str">
        <f>IF(ご入力シート!AI72="","",ご入力シート!AI72)</f>
        <v/>
      </c>
      <c r="AJ72" s="344"/>
      <c r="AK72" s="344"/>
      <c r="AL72" s="344"/>
      <c r="AM72" s="344"/>
      <c r="AN72" s="345" t="str">
        <f>IF(ご入力シート!AN72="","",ご入力シート!AN72)</f>
        <v/>
      </c>
      <c r="AO72" s="345"/>
      <c r="AP72" s="343" t="str">
        <f>IF(ご入力シート!AP72="","",ご入力シート!AP72)</f>
        <v/>
      </c>
      <c r="AQ72" s="343"/>
      <c r="AR72" s="343"/>
      <c r="AS72" s="343"/>
      <c r="AT72" s="343"/>
      <c r="AU72" s="343"/>
      <c r="AV72" s="343"/>
      <c r="AW72" s="337"/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/>
      <c r="BI72" s="337"/>
      <c r="BJ72" s="337"/>
      <c r="BK72" s="338" t="str">
        <f>IF(BD72="","",VLOOKUP(BD72,'丸亀　使用シート２'!$B$3:$E$42,4,0))</f>
        <v/>
      </c>
      <c r="BL72" s="338"/>
      <c r="BM72" s="338"/>
      <c r="BN72" s="338"/>
      <c r="BO72" s="338"/>
      <c r="BP72" s="338"/>
      <c r="BQ72" s="338"/>
      <c r="BR72" s="112"/>
      <c r="BS72" s="112"/>
      <c r="BT72" s="112"/>
      <c r="BU72" s="112"/>
      <c r="BV72" s="112"/>
      <c r="BW72" s="112"/>
      <c r="BX72" s="112"/>
      <c r="BY72" s="98" t="str">
        <f>IF(X72="","",AP72+#REF!)</f>
        <v/>
      </c>
      <c r="BZ72" s="30" t="str">
        <f t="shared" si="1"/>
        <v/>
      </c>
      <c r="CA72" s="21" t="str">
        <f>IF(BD72="","",VLOOKUP(BD72,'丸亀　使用シート２'!$B$3:$E$42,2,0))</f>
        <v/>
      </c>
      <c r="CB72" s="21"/>
    </row>
    <row r="73" spans="1:80">
      <c r="A73" s="339" t="str">
        <f>IF(ご入力シート!A73="","",ご入力シート!A73)</f>
        <v/>
      </c>
      <c r="B73" s="339"/>
      <c r="C73" s="339" t="str">
        <f>IF(ご入力シート!C73="","",ご入力シート!C73)</f>
        <v/>
      </c>
      <c r="D73" s="339"/>
      <c r="E73" s="340" t="str">
        <f>IF(ご入力シート!E73="","",ご入力シート!E73)</f>
        <v/>
      </c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1" t="str">
        <f>IF(ご入力シート!X73="","",ご入力シート!X73)</f>
        <v/>
      </c>
      <c r="Y73" s="341"/>
      <c r="Z73" s="341"/>
      <c r="AA73" s="33" t="str">
        <f>ご入力シート!AA73</f>
        <v/>
      </c>
      <c r="AB73" s="342" t="str">
        <f>IF(ご入力シート!AB73="","",ご入力シート!AB73)</f>
        <v/>
      </c>
      <c r="AC73" s="342"/>
      <c r="AD73" s="342"/>
      <c r="AE73" s="342"/>
      <c r="AF73" s="342"/>
      <c r="AG73" s="342"/>
      <c r="AH73" s="342"/>
      <c r="AI73" s="344" t="str">
        <f>IF(ご入力シート!AI73="","",ご入力シート!AI73)</f>
        <v/>
      </c>
      <c r="AJ73" s="344"/>
      <c r="AK73" s="344"/>
      <c r="AL73" s="344"/>
      <c r="AM73" s="344"/>
      <c r="AN73" s="345" t="str">
        <f>IF(ご入力シート!AN73="","",ご入力シート!AN73)</f>
        <v/>
      </c>
      <c r="AO73" s="345"/>
      <c r="AP73" s="343" t="str">
        <f>IF(ご入力シート!AP73="","",ご入力シート!AP73)</f>
        <v/>
      </c>
      <c r="AQ73" s="343"/>
      <c r="AR73" s="343"/>
      <c r="AS73" s="343"/>
      <c r="AT73" s="343"/>
      <c r="AU73" s="343"/>
      <c r="AV73" s="343"/>
      <c r="AW73" s="337"/>
      <c r="AX73" s="337"/>
      <c r="AY73" s="337"/>
      <c r="AZ73" s="337"/>
      <c r="BA73" s="337"/>
      <c r="BB73" s="337"/>
      <c r="BC73" s="337"/>
      <c r="BD73" s="337"/>
      <c r="BE73" s="337"/>
      <c r="BF73" s="337"/>
      <c r="BG73" s="337"/>
      <c r="BH73" s="337"/>
      <c r="BI73" s="337"/>
      <c r="BJ73" s="337"/>
      <c r="BK73" s="338" t="str">
        <f>IF(BD73="","",VLOOKUP(BD73,'丸亀　使用シート２'!$B$3:$E$42,4,0))</f>
        <v/>
      </c>
      <c r="BL73" s="338"/>
      <c r="BM73" s="338"/>
      <c r="BN73" s="338"/>
      <c r="BO73" s="338"/>
      <c r="BP73" s="338"/>
      <c r="BQ73" s="338"/>
      <c r="BR73" s="112"/>
      <c r="BS73" s="112"/>
      <c r="BT73" s="112"/>
      <c r="BU73" s="112"/>
      <c r="BV73" s="112"/>
      <c r="BW73" s="112"/>
      <c r="BX73" s="112"/>
      <c r="BY73" s="98" t="str">
        <f>IF(X73="","",AP73+#REF!)</f>
        <v/>
      </c>
      <c r="BZ73" s="30" t="str">
        <f t="shared" si="1"/>
        <v/>
      </c>
      <c r="CA73" s="21" t="str">
        <f>IF(BD73="","",VLOOKUP(BD73,'丸亀　使用シート２'!$B$3:$E$42,2,0))</f>
        <v/>
      </c>
      <c r="CB73" s="21"/>
    </row>
    <row r="74" spans="1:80">
      <c r="A74" s="339" t="str">
        <f>IF(ご入力シート!A74="","",ご入力シート!A74)</f>
        <v/>
      </c>
      <c r="B74" s="339"/>
      <c r="C74" s="339" t="str">
        <f>IF(ご入力シート!C74="","",ご入力シート!C74)</f>
        <v/>
      </c>
      <c r="D74" s="339"/>
      <c r="E74" s="340" t="str">
        <f>IF(ご入力シート!E74="","",ご入力シート!E74)</f>
        <v/>
      </c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1" t="str">
        <f>IF(ご入力シート!X74="","",ご入力シート!X74)</f>
        <v/>
      </c>
      <c r="Y74" s="341"/>
      <c r="Z74" s="341"/>
      <c r="AA74" s="33" t="str">
        <f>ご入力シート!AA74</f>
        <v/>
      </c>
      <c r="AB74" s="342" t="str">
        <f>IF(ご入力シート!AB74="","",ご入力シート!AB74)</f>
        <v/>
      </c>
      <c r="AC74" s="342"/>
      <c r="AD74" s="342"/>
      <c r="AE74" s="342"/>
      <c r="AF74" s="342"/>
      <c r="AG74" s="342"/>
      <c r="AH74" s="342"/>
      <c r="AI74" s="344" t="str">
        <f>IF(ご入力シート!AI74="","",ご入力シート!AI74)</f>
        <v/>
      </c>
      <c r="AJ74" s="344"/>
      <c r="AK74" s="344"/>
      <c r="AL74" s="344"/>
      <c r="AM74" s="344"/>
      <c r="AN74" s="345" t="str">
        <f>IF(ご入力シート!AN74="","",ご入力シート!AN74)</f>
        <v/>
      </c>
      <c r="AO74" s="345"/>
      <c r="AP74" s="343" t="str">
        <f>IF(ご入力シート!AP74="","",ご入力シート!AP74)</f>
        <v/>
      </c>
      <c r="AQ74" s="343"/>
      <c r="AR74" s="343"/>
      <c r="AS74" s="343"/>
      <c r="AT74" s="343"/>
      <c r="AU74" s="343"/>
      <c r="AV74" s="343"/>
      <c r="AW74" s="337"/>
      <c r="AX74" s="337"/>
      <c r="AY74" s="337"/>
      <c r="AZ74" s="337"/>
      <c r="BA74" s="337"/>
      <c r="BB74" s="337"/>
      <c r="BC74" s="337"/>
      <c r="BD74" s="337"/>
      <c r="BE74" s="337"/>
      <c r="BF74" s="337"/>
      <c r="BG74" s="337"/>
      <c r="BH74" s="337"/>
      <c r="BI74" s="337"/>
      <c r="BJ74" s="337"/>
      <c r="BK74" s="338" t="str">
        <f>IF(BD74="","",VLOOKUP(BD74,'丸亀　使用シート２'!$B$3:$E$42,4,0))</f>
        <v/>
      </c>
      <c r="BL74" s="338"/>
      <c r="BM74" s="338"/>
      <c r="BN74" s="338"/>
      <c r="BO74" s="338"/>
      <c r="BP74" s="338"/>
      <c r="BQ74" s="338"/>
      <c r="BR74" s="112"/>
      <c r="BS74" s="112"/>
      <c r="BT74" s="112"/>
      <c r="BU74" s="112"/>
      <c r="BV74" s="112"/>
      <c r="BW74" s="112"/>
      <c r="BX74" s="112"/>
      <c r="BY74" s="98" t="str">
        <f>IF(X74="","",AP74+#REF!)</f>
        <v/>
      </c>
      <c r="BZ74" s="30" t="str">
        <f t="shared" si="1"/>
        <v/>
      </c>
      <c r="CA74" s="21" t="str">
        <f>IF(BD74="","",VLOOKUP(BD74,'丸亀　使用シート２'!$B$3:$E$42,2,0))</f>
        <v/>
      </c>
      <c r="CB74" s="21"/>
    </row>
    <row r="75" spans="1:80">
      <c r="A75" s="339" t="str">
        <f>IF(ご入力シート!A75="","",ご入力シート!A75)</f>
        <v/>
      </c>
      <c r="B75" s="339"/>
      <c r="C75" s="339" t="str">
        <f>IF(ご入力シート!C75="","",ご入力シート!C75)</f>
        <v/>
      </c>
      <c r="D75" s="339"/>
      <c r="E75" s="340" t="str">
        <f>IF(ご入力シート!E75="","",ご入力シート!E75)</f>
        <v/>
      </c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1" t="str">
        <f>IF(ご入力シート!X75="","",ご入力シート!X75)</f>
        <v/>
      </c>
      <c r="Y75" s="341"/>
      <c r="Z75" s="341"/>
      <c r="AA75" s="33" t="str">
        <f>ご入力シート!AA75</f>
        <v/>
      </c>
      <c r="AB75" s="342" t="str">
        <f>IF(ご入力シート!AB75="","",ご入力シート!AB75)</f>
        <v/>
      </c>
      <c r="AC75" s="342"/>
      <c r="AD75" s="342"/>
      <c r="AE75" s="342"/>
      <c r="AF75" s="342"/>
      <c r="AG75" s="342"/>
      <c r="AH75" s="342"/>
      <c r="AI75" s="344" t="str">
        <f>IF(ご入力シート!AI75="","",ご入力シート!AI75)</f>
        <v/>
      </c>
      <c r="AJ75" s="344"/>
      <c r="AK75" s="344"/>
      <c r="AL75" s="344"/>
      <c r="AM75" s="344"/>
      <c r="AN75" s="345" t="str">
        <f>IF(ご入力シート!AN75="","",ご入力シート!AN75)</f>
        <v/>
      </c>
      <c r="AO75" s="345"/>
      <c r="AP75" s="343" t="str">
        <f>IF(ご入力シート!AP75="","",ご入力シート!AP75)</f>
        <v/>
      </c>
      <c r="AQ75" s="343"/>
      <c r="AR75" s="343"/>
      <c r="AS75" s="343"/>
      <c r="AT75" s="343"/>
      <c r="AU75" s="343"/>
      <c r="AV75" s="343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/>
      <c r="BK75" s="338" t="str">
        <f>IF(BD75="","",VLOOKUP(BD75,'丸亀　使用シート２'!$B$3:$E$42,4,0))</f>
        <v/>
      </c>
      <c r="BL75" s="338"/>
      <c r="BM75" s="338"/>
      <c r="BN75" s="338"/>
      <c r="BO75" s="338"/>
      <c r="BP75" s="338"/>
      <c r="BQ75" s="338"/>
      <c r="BR75" s="112"/>
      <c r="BS75" s="112"/>
      <c r="BT75" s="112"/>
      <c r="BU75" s="112"/>
      <c r="BV75" s="112"/>
      <c r="BW75" s="112"/>
      <c r="BX75" s="112"/>
      <c r="BY75" s="98" t="str">
        <f>IF(X75="","",AP75+#REF!)</f>
        <v/>
      </c>
      <c r="BZ75" s="30" t="str">
        <f t="shared" si="1"/>
        <v/>
      </c>
      <c r="CA75" s="21" t="str">
        <f>IF(BD75="","",VLOOKUP(BD75,'丸亀　使用シート２'!$B$3:$E$42,2,0))</f>
        <v/>
      </c>
      <c r="CB75" s="21"/>
    </row>
    <row r="76" spans="1:80">
      <c r="A76" s="339" t="str">
        <f>IF(ご入力シート!A76="","",ご入力シート!A76)</f>
        <v/>
      </c>
      <c r="B76" s="339"/>
      <c r="C76" s="339" t="str">
        <f>IF(ご入力シート!C76="","",ご入力シート!C76)</f>
        <v/>
      </c>
      <c r="D76" s="339"/>
      <c r="E76" s="340" t="str">
        <f>IF(ご入力シート!E76="","",ご入力シート!E76)</f>
        <v/>
      </c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1" t="str">
        <f>IF(ご入力シート!X76="","",ご入力シート!X76)</f>
        <v/>
      </c>
      <c r="Y76" s="341"/>
      <c r="Z76" s="341"/>
      <c r="AA76" s="33" t="str">
        <f>ご入力シート!AA76</f>
        <v/>
      </c>
      <c r="AB76" s="342" t="str">
        <f>IF(ご入力シート!AB76="","",ご入力シート!AB76)</f>
        <v/>
      </c>
      <c r="AC76" s="342"/>
      <c r="AD76" s="342"/>
      <c r="AE76" s="342"/>
      <c r="AF76" s="342"/>
      <c r="AG76" s="342"/>
      <c r="AH76" s="342"/>
      <c r="AI76" s="344" t="str">
        <f>IF(ご入力シート!AI76="","",ご入力シート!AI76)</f>
        <v/>
      </c>
      <c r="AJ76" s="344"/>
      <c r="AK76" s="344"/>
      <c r="AL76" s="344"/>
      <c r="AM76" s="344"/>
      <c r="AN76" s="345" t="str">
        <f>IF(ご入力シート!AN76="","",ご入力シート!AN76)</f>
        <v/>
      </c>
      <c r="AO76" s="345"/>
      <c r="AP76" s="343" t="str">
        <f>IF(ご入力シート!AP76="","",ご入力シート!AP76)</f>
        <v/>
      </c>
      <c r="AQ76" s="343"/>
      <c r="AR76" s="343"/>
      <c r="AS76" s="343"/>
      <c r="AT76" s="343"/>
      <c r="AU76" s="343"/>
      <c r="AV76" s="343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8" t="str">
        <f>IF(BD76="","",VLOOKUP(BD76,'丸亀　使用シート２'!$B$3:$E$42,4,0))</f>
        <v/>
      </c>
      <c r="BL76" s="338"/>
      <c r="BM76" s="338"/>
      <c r="BN76" s="338"/>
      <c r="BO76" s="338"/>
      <c r="BP76" s="338"/>
      <c r="BQ76" s="338"/>
      <c r="BR76" s="112"/>
      <c r="BS76" s="112"/>
      <c r="BT76" s="112"/>
      <c r="BU76" s="112"/>
      <c r="BV76" s="112"/>
      <c r="BW76" s="112"/>
      <c r="BX76" s="112"/>
      <c r="BY76" s="98" t="str">
        <f>IF(X76="","",AP76+#REF!)</f>
        <v/>
      </c>
      <c r="BZ76" s="30" t="str">
        <f t="shared" si="1"/>
        <v/>
      </c>
      <c r="CA76" s="21" t="str">
        <f>IF(BD76="","",VLOOKUP(BD76,'丸亀　使用シート２'!$B$3:$E$42,2,0))</f>
        <v/>
      </c>
      <c r="CB76" s="21"/>
    </row>
    <row r="77" spans="1:80">
      <c r="A77" s="339" t="str">
        <f>IF(ご入力シート!A77="","",ご入力シート!A77)</f>
        <v/>
      </c>
      <c r="B77" s="339"/>
      <c r="C77" s="339" t="str">
        <f>IF(ご入力シート!C77="","",ご入力シート!C77)</f>
        <v/>
      </c>
      <c r="D77" s="339"/>
      <c r="E77" s="340" t="str">
        <f>IF(ご入力シート!E77="","",ご入力シート!E77)</f>
        <v/>
      </c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1" t="str">
        <f>IF(ご入力シート!X77="","",ご入力シート!X77)</f>
        <v/>
      </c>
      <c r="Y77" s="341"/>
      <c r="Z77" s="341"/>
      <c r="AA77" s="33" t="str">
        <f>ご入力シート!AA77</f>
        <v/>
      </c>
      <c r="AB77" s="342" t="str">
        <f>IF(ご入力シート!AB77="","",ご入力シート!AB77)</f>
        <v/>
      </c>
      <c r="AC77" s="342"/>
      <c r="AD77" s="342"/>
      <c r="AE77" s="342"/>
      <c r="AF77" s="342"/>
      <c r="AG77" s="342"/>
      <c r="AH77" s="342"/>
      <c r="AI77" s="344" t="str">
        <f>IF(ご入力シート!AI77="","",ご入力シート!AI77)</f>
        <v/>
      </c>
      <c r="AJ77" s="344"/>
      <c r="AK77" s="344"/>
      <c r="AL77" s="344"/>
      <c r="AM77" s="344"/>
      <c r="AN77" s="345" t="str">
        <f>IF(ご入力シート!AN77="","",ご入力シート!AN77)</f>
        <v/>
      </c>
      <c r="AO77" s="345"/>
      <c r="AP77" s="343" t="str">
        <f>IF(ご入力シート!AP77="","",ご入力シート!AP77)</f>
        <v/>
      </c>
      <c r="AQ77" s="343"/>
      <c r="AR77" s="343"/>
      <c r="AS77" s="343"/>
      <c r="AT77" s="343"/>
      <c r="AU77" s="343"/>
      <c r="AV77" s="343"/>
      <c r="AW77" s="337"/>
      <c r="AX77" s="337"/>
      <c r="AY77" s="337"/>
      <c r="AZ77" s="337"/>
      <c r="BA77" s="337"/>
      <c r="BB77" s="337"/>
      <c r="BC77" s="337"/>
      <c r="BD77" s="337"/>
      <c r="BE77" s="337"/>
      <c r="BF77" s="337"/>
      <c r="BG77" s="337"/>
      <c r="BH77" s="337"/>
      <c r="BI77" s="337"/>
      <c r="BJ77" s="337"/>
      <c r="BK77" s="338" t="str">
        <f>IF(BD77="","",VLOOKUP(BD77,'丸亀　使用シート２'!$B$3:$E$42,4,0))</f>
        <v/>
      </c>
      <c r="BL77" s="338"/>
      <c r="BM77" s="338"/>
      <c r="BN77" s="338"/>
      <c r="BO77" s="338"/>
      <c r="BP77" s="338"/>
      <c r="BQ77" s="338"/>
      <c r="BR77" s="112"/>
      <c r="BS77" s="112"/>
      <c r="BT77" s="112"/>
      <c r="BU77" s="112"/>
      <c r="BV77" s="112"/>
      <c r="BW77" s="112"/>
      <c r="BX77" s="112"/>
      <c r="BY77" s="98" t="str">
        <f>IF(X77="","",AP77+#REF!)</f>
        <v/>
      </c>
      <c r="BZ77" s="30" t="str">
        <f t="shared" si="1"/>
        <v/>
      </c>
      <c r="CA77" s="21" t="str">
        <f>IF(BD77="","",VLOOKUP(BD77,'丸亀　使用シート２'!$B$3:$E$42,2,0))</f>
        <v/>
      </c>
      <c r="CB77" s="21"/>
    </row>
    <row r="78" spans="1:80">
      <c r="A78" s="339" t="str">
        <f>IF(ご入力シート!A78="","",ご入力シート!A78)</f>
        <v/>
      </c>
      <c r="B78" s="339"/>
      <c r="C78" s="339" t="str">
        <f>IF(ご入力シート!C78="","",ご入力シート!C78)</f>
        <v/>
      </c>
      <c r="D78" s="339"/>
      <c r="E78" s="340" t="str">
        <f>IF(ご入力シート!E78="","",ご入力シート!E78)</f>
        <v/>
      </c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1" t="str">
        <f>IF(ご入力シート!X78="","",ご入力シート!X78)</f>
        <v/>
      </c>
      <c r="Y78" s="341"/>
      <c r="Z78" s="341"/>
      <c r="AA78" s="33" t="str">
        <f>ご入力シート!AA78</f>
        <v/>
      </c>
      <c r="AB78" s="342" t="str">
        <f>IF(ご入力シート!AB78="","",ご入力シート!AB78)</f>
        <v/>
      </c>
      <c r="AC78" s="342"/>
      <c r="AD78" s="342"/>
      <c r="AE78" s="342"/>
      <c r="AF78" s="342"/>
      <c r="AG78" s="342"/>
      <c r="AH78" s="342"/>
      <c r="AI78" s="344" t="str">
        <f>IF(ご入力シート!AI78="","",ご入力シート!AI78)</f>
        <v/>
      </c>
      <c r="AJ78" s="344"/>
      <c r="AK78" s="344"/>
      <c r="AL78" s="344"/>
      <c r="AM78" s="344"/>
      <c r="AN78" s="345" t="str">
        <f>IF(ご入力シート!AN78="","",ご入力シート!AN78)</f>
        <v/>
      </c>
      <c r="AO78" s="345"/>
      <c r="AP78" s="343" t="str">
        <f>IF(ご入力シート!AP78="","",ご入力シート!AP78)</f>
        <v/>
      </c>
      <c r="AQ78" s="343"/>
      <c r="AR78" s="343"/>
      <c r="AS78" s="343"/>
      <c r="AT78" s="343"/>
      <c r="AU78" s="343"/>
      <c r="AV78" s="343"/>
      <c r="AW78" s="337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37"/>
      <c r="BK78" s="338" t="str">
        <f>IF(BD78="","",VLOOKUP(BD78,'丸亀　使用シート２'!$B$3:$E$42,4,0))</f>
        <v/>
      </c>
      <c r="BL78" s="338"/>
      <c r="BM78" s="338"/>
      <c r="BN78" s="338"/>
      <c r="BO78" s="338"/>
      <c r="BP78" s="338"/>
      <c r="BQ78" s="338"/>
      <c r="BR78" s="112"/>
      <c r="BS78" s="112"/>
      <c r="BT78" s="112"/>
      <c r="BU78" s="112"/>
      <c r="BV78" s="112"/>
      <c r="BW78" s="112"/>
      <c r="BX78" s="112"/>
      <c r="BY78" s="98" t="str">
        <f>IF(X78="","",AP78+#REF!)</f>
        <v/>
      </c>
      <c r="BZ78" s="30" t="str">
        <f t="shared" si="1"/>
        <v/>
      </c>
      <c r="CA78" s="21" t="str">
        <f>IF(BD78="","",VLOOKUP(BD78,'丸亀　使用シート２'!$B$3:$E$42,2,0))</f>
        <v/>
      </c>
      <c r="CB78" s="21"/>
    </row>
    <row r="79" spans="1:80">
      <c r="A79" s="339" t="str">
        <f>IF(ご入力シート!A79="","",ご入力シート!A79)</f>
        <v/>
      </c>
      <c r="B79" s="339"/>
      <c r="C79" s="339" t="str">
        <f>IF(ご入力シート!C79="","",ご入力シート!C79)</f>
        <v/>
      </c>
      <c r="D79" s="339"/>
      <c r="E79" s="340" t="str">
        <f>IF(ご入力シート!E79="","",ご入力シート!E79)</f>
        <v/>
      </c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1" t="str">
        <f>IF(ご入力シート!X79="","",ご入力シート!X79)</f>
        <v/>
      </c>
      <c r="Y79" s="341"/>
      <c r="Z79" s="341"/>
      <c r="AA79" s="33" t="str">
        <f>ご入力シート!AA79</f>
        <v/>
      </c>
      <c r="AB79" s="342" t="str">
        <f>IF(ご入力シート!AB79="","",ご入力シート!AB79)</f>
        <v/>
      </c>
      <c r="AC79" s="342"/>
      <c r="AD79" s="342"/>
      <c r="AE79" s="342"/>
      <c r="AF79" s="342"/>
      <c r="AG79" s="342"/>
      <c r="AH79" s="342"/>
      <c r="AI79" s="344" t="str">
        <f>IF(ご入力シート!AI79="","",ご入力シート!AI79)</f>
        <v/>
      </c>
      <c r="AJ79" s="344"/>
      <c r="AK79" s="344"/>
      <c r="AL79" s="344"/>
      <c r="AM79" s="344"/>
      <c r="AN79" s="345" t="str">
        <f>IF(ご入力シート!AN79="","",ご入力シート!AN79)</f>
        <v/>
      </c>
      <c r="AO79" s="345"/>
      <c r="AP79" s="343" t="str">
        <f>IF(ご入力シート!AP79="","",ご入力シート!AP79)</f>
        <v/>
      </c>
      <c r="AQ79" s="343"/>
      <c r="AR79" s="343"/>
      <c r="AS79" s="343"/>
      <c r="AT79" s="343"/>
      <c r="AU79" s="343"/>
      <c r="AV79" s="343"/>
      <c r="AW79" s="337"/>
      <c r="AX79" s="337"/>
      <c r="AY79" s="337"/>
      <c r="AZ79" s="337"/>
      <c r="BA79" s="337"/>
      <c r="BB79" s="337"/>
      <c r="BC79" s="337"/>
      <c r="BD79" s="337"/>
      <c r="BE79" s="337"/>
      <c r="BF79" s="337"/>
      <c r="BG79" s="337"/>
      <c r="BH79" s="337"/>
      <c r="BI79" s="337"/>
      <c r="BJ79" s="337"/>
      <c r="BK79" s="338" t="str">
        <f>IF(BD79="","",VLOOKUP(BD79,'丸亀　使用シート２'!$B$3:$E$42,4,0))</f>
        <v/>
      </c>
      <c r="BL79" s="338"/>
      <c r="BM79" s="338"/>
      <c r="BN79" s="338"/>
      <c r="BO79" s="338"/>
      <c r="BP79" s="338"/>
      <c r="BQ79" s="338"/>
      <c r="BR79" s="112"/>
      <c r="BS79" s="112"/>
      <c r="BT79" s="112"/>
      <c r="BU79" s="112"/>
      <c r="BV79" s="112"/>
      <c r="BW79" s="112"/>
      <c r="BX79" s="112"/>
      <c r="BY79" s="98" t="str">
        <f>IF(X79="","",AP79+#REF!)</f>
        <v/>
      </c>
      <c r="BZ79" s="30" t="str">
        <f t="shared" si="1"/>
        <v/>
      </c>
      <c r="CA79" s="21" t="str">
        <f>IF(BD79="","",VLOOKUP(BD79,'丸亀　使用シート２'!$B$3:$E$42,2,0))</f>
        <v/>
      </c>
      <c r="CB79" s="21"/>
    </row>
    <row r="80" spans="1:80">
      <c r="A80" s="339" t="str">
        <f>IF(ご入力シート!A80="","",ご入力シート!A80)</f>
        <v/>
      </c>
      <c r="B80" s="339"/>
      <c r="C80" s="339" t="str">
        <f>IF(ご入力シート!C80="","",ご入力シート!C80)</f>
        <v/>
      </c>
      <c r="D80" s="339"/>
      <c r="E80" s="340" t="str">
        <f>IF(ご入力シート!E80="","",ご入力シート!E80)</f>
        <v/>
      </c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1" t="str">
        <f>IF(ご入力シート!X80="","",ご入力シート!X80)</f>
        <v/>
      </c>
      <c r="Y80" s="341"/>
      <c r="Z80" s="341"/>
      <c r="AA80" s="33" t="str">
        <f>ご入力シート!AA80</f>
        <v/>
      </c>
      <c r="AB80" s="342" t="str">
        <f>IF(ご入力シート!AB80="","",ご入力シート!AB80)</f>
        <v/>
      </c>
      <c r="AC80" s="342"/>
      <c r="AD80" s="342"/>
      <c r="AE80" s="342"/>
      <c r="AF80" s="342"/>
      <c r="AG80" s="342"/>
      <c r="AH80" s="342"/>
      <c r="AI80" s="344" t="str">
        <f>IF(ご入力シート!AI80="","",ご入力シート!AI80)</f>
        <v/>
      </c>
      <c r="AJ80" s="344"/>
      <c r="AK80" s="344"/>
      <c r="AL80" s="344"/>
      <c r="AM80" s="344"/>
      <c r="AN80" s="345" t="str">
        <f>IF(ご入力シート!AN80="","",ご入力シート!AN80)</f>
        <v/>
      </c>
      <c r="AO80" s="345"/>
      <c r="AP80" s="343" t="str">
        <f>IF(ご入力シート!AP80="","",ご入力シート!AP80)</f>
        <v/>
      </c>
      <c r="AQ80" s="343"/>
      <c r="AR80" s="343"/>
      <c r="AS80" s="343"/>
      <c r="AT80" s="343"/>
      <c r="AU80" s="343"/>
      <c r="AV80" s="343"/>
      <c r="AW80" s="337"/>
      <c r="AX80" s="337"/>
      <c r="AY80" s="337"/>
      <c r="AZ80" s="337"/>
      <c r="BA80" s="337"/>
      <c r="BB80" s="337"/>
      <c r="BC80" s="337"/>
      <c r="BD80" s="337"/>
      <c r="BE80" s="337"/>
      <c r="BF80" s="337"/>
      <c r="BG80" s="337"/>
      <c r="BH80" s="337"/>
      <c r="BI80" s="337"/>
      <c r="BJ80" s="337"/>
      <c r="BK80" s="338" t="str">
        <f>IF(BD80="","",VLOOKUP(BD80,'丸亀　使用シート２'!$B$3:$E$42,4,0))</f>
        <v/>
      </c>
      <c r="BL80" s="338"/>
      <c r="BM80" s="338"/>
      <c r="BN80" s="338"/>
      <c r="BO80" s="338"/>
      <c r="BP80" s="338"/>
      <c r="BQ80" s="338"/>
      <c r="BR80" s="112"/>
      <c r="BS80" s="112"/>
      <c r="BT80" s="112"/>
      <c r="BU80" s="112"/>
      <c r="BV80" s="112"/>
      <c r="BW80" s="112"/>
      <c r="BX80" s="112"/>
      <c r="BY80" s="98" t="str">
        <f>IF(X80="","",AP80+#REF!)</f>
        <v/>
      </c>
      <c r="BZ80" s="30" t="str">
        <f t="shared" si="1"/>
        <v/>
      </c>
      <c r="CA80" s="21" t="str">
        <f>IF(BD80="","",VLOOKUP(BD80,'丸亀　使用シート２'!$B$3:$E$42,2,0))</f>
        <v/>
      </c>
      <c r="CB80" s="21"/>
    </row>
    <row r="81" spans="1:80">
      <c r="A81" s="339" t="str">
        <f>IF(ご入力シート!A81="","",ご入力シート!A81)</f>
        <v/>
      </c>
      <c r="B81" s="339"/>
      <c r="C81" s="339" t="str">
        <f>IF(ご入力シート!C81="","",ご入力シート!C81)</f>
        <v/>
      </c>
      <c r="D81" s="339"/>
      <c r="E81" s="340" t="str">
        <f>IF(ご入力シート!E81="","",ご入力シート!E81)</f>
        <v/>
      </c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1" t="str">
        <f>IF(ご入力シート!X81="","",ご入力シート!X81)</f>
        <v/>
      </c>
      <c r="Y81" s="341"/>
      <c r="Z81" s="341"/>
      <c r="AA81" s="33" t="str">
        <f>ご入力シート!AA81</f>
        <v/>
      </c>
      <c r="AB81" s="342" t="str">
        <f>IF(ご入力シート!AB81="","",ご入力シート!AB81)</f>
        <v/>
      </c>
      <c r="AC81" s="342"/>
      <c r="AD81" s="342"/>
      <c r="AE81" s="342"/>
      <c r="AF81" s="342"/>
      <c r="AG81" s="342"/>
      <c r="AH81" s="342"/>
      <c r="AI81" s="344" t="str">
        <f>IF(ご入力シート!AI81="","",ご入力シート!AI81)</f>
        <v/>
      </c>
      <c r="AJ81" s="344"/>
      <c r="AK81" s="344"/>
      <c r="AL81" s="344"/>
      <c r="AM81" s="344"/>
      <c r="AN81" s="345" t="str">
        <f>IF(ご入力シート!AN81="","",ご入力シート!AN81)</f>
        <v/>
      </c>
      <c r="AO81" s="345"/>
      <c r="AP81" s="343" t="str">
        <f>IF(ご入力シート!AP81="","",ご入力シート!AP81)</f>
        <v/>
      </c>
      <c r="AQ81" s="343"/>
      <c r="AR81" s="343"/>
      <c r="AS81" s="343"/>
      <c r="AT81" s="343"/>
      <c r="AU81" s="343"/>
      <c r="AV81" s="343"/>
      <c r="AW81" s="337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8" t="str">
        <f>IF(BD81="","",VLOOKUP(BD81,'丸亀　使用シート２'!$B$3:$E$42,4,0))</f>
        <v/>
      </c>
      <c r="BL81" s="338"/>
      <c r="BM81" s="338"/>
      <c r="BN81" s="338"/>
      <c r="BO81" s="338"/>
      <c r="BP81" s="338"/>
      <c r="BQ81" s="338"/>
      <c r="BR81" s="112"/>
      <c r="BS81" s="112"/>
      <c r="BT81" s="112"/>
      <c r="BU81" s="112"/>
      <c r="BV81" s="112"/>
      <c r="BW81" s="112"/>
      <c r="BX81" s="112"/>
      <c r="BY81" s="98" t="str">
        <f>IF(X81="","",AP81+#REF!)</f>
        <v/>
      </c>
      <c r="BZ81" s="30" t="str">
        <f t="shared" si="1"/>
        <v/>
      </c>
      <c r="CA81" s="21" t="str">
        <f>IF(BD81="","",VLOOKUP(BD81,'丸亀　使用シート２'!$B$3:$E$42,2,0))</f>
        <v/>
      </c>
      <c r="CB81" s="21"/>
    </row>
    <row r="82" spans="1:80">
      <c r="A82" s="339" t="str">
        <f>IF(ご入力シート!A82="","",ご入力シート!A82)</f>
        <v/>
      </c>
      <c r="B82" s="339"/>
      <c r="C82" s="339" t="str">
        <f>IF(ご入力シート!C82="","",ご入力シート!C82)</f>
        <v/>
      </c>
      <c r="D82" s="339"/>
      <c r="E82" s="340" t="str">
        <f>IF(ご入力シート!E82="","",ご入力シート!E82)</f>
        <v/>
      </c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1" t="str">
        <f>IF(ご入力シート!X82="","",ご入力シート!X82)</f>
        <v/>
      </c>
      <c r="Y82" s="341"/>
      <c r="Z82" s="341"/>
      <c r="AA82" s="33" t="str">
        <f>ご入力シート!AA82</f>
        <v/>
      </c>
      <c r="AB82" s="342" t="str">
        <f>IF(ご入力シート!AB82="","",ご入力シート!AB82)</f>
        <v/>
      </c>
      <c r="AC82" s="342"/>
      <c r="AD82" s="342"/>
      <c r="AE82" s="342"/>
      <c r="AF82" s="342"/>
      <c r="AG82" s="342"/>
      <c r="AH82" s="342"/>
      <c r="AI82" s="344" t="str">
        <f>IF(ご入力シート!AI82="","",ご入力シート!AI82)</f>
        <v/>
      </c>
      <c r="AJ82" s="344"/>
      <c r="AK82" s="344"/>
      <c r="AL82" s="344"/>
      <c r="AM82" s="344"/>
      <c r="AN82" s="345" t="str">
        <f>IF(ご入力シート!AN82="","",ご入力シート!AN82)</f>
        <v/>
      </c>
      <c r="AO82" s="345"/>
      <c r="AP82" s="343" t="str">
        <f>IF(ご入力シート!AP82="","",ご入力シート!AP82)</f>
        <v/>
      </c>
      <c r="AQ82" s="343"/>
      <c r="AR82" s="343"/>
      <c r="AS82" s="343"/>
      <c r="AT82" s="343"/>
      <c r="AU82" s="343"/>
      <c r="AV82" s="343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8" t="str">
        <f>IF(BD82="","",VLOOKUP(BD82,'丸亀　使用シート２'!$B$3:$E$42,4,0))</f>
        <v/>
      </c>
      <c r="BL82" s="338"/>
      <c r="BM82" s="338"/>
      <c r="BN82" s="338"/>
      <c r="BO82" s="338"/>
      <c r="BP82" s="338"/>
      <c r="BQ82" s="338"/>
      <c r="BR82" s="112"/>
      <c r="BS82" s="112"/>
      <c r="BT82" s="112"/>
      <c r="BU82" s="112"/>
      <c r="BV82" s="112"/>
      <c r="BW82" s="112"/>
      <c r="BX82" s="112"/>
      <c r="BY82" s="98" t="str">
        <f>IF(X82="","",AP82+#REF!)</f>
        <v/>
      </c>
      <c r="BZ82" s="30" t="str">
        <f t="shared" si="1"/>
        <v/>
      </c>
      <c r="CA82" s="21" t="str">
        <f>IF(BD82="","",VLOOKUP(BD82,'丸亀　使用シート２'!$B$3:$E$42,2,0))</f>
        <v/>
      </c>
      <c r="CB82" s="21"/>
    </row>
    <row r="83" spans="1:80">
      <c r="A83" s="339" t="str">
        <f>IF(ご入力シート!A83="","",ご入力シート!A83)</f>
        <v/>
      </c>
      <c r="B83" s="339"/>
      <c r="C83" s="339" t="str">
        <f>IF(ご入力シート!C83="","",ご入力シート!C83)</f>
        <v/>
      </c>
      <c r="D83" s="339"/>
      <c r="E83" s="340" t="str">
        <f>IF(ご入力シート!E83="","",ご入力シート!E83)</f>
        <v/>
      </c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1" t="str">
        <f>IF(ご入力シート!X83="","",ご入力シート!X83)</f>
        <v/>
      </c>
      <c r="Y83" s="341"/>
      <c r="Z83" s="341"/>
      <c r="AA83" s="33" t="str">
        <f>ご入力シート!AA83</f>
        <v/>
      </c>
      <c r="AB83" s="342" t="str">
        <f>IF(ご入力シート!AB83="","",ご入力シート!AB83)</f>
        <v/>
      </c>
      <c r="AC83" s="342"/>
      <c r="AD83" s="342"/>
      <c r="AE83" s="342"/>
      <c r="AF83" s="342"/>
      <c r="AG83" s="342"/>
      <c r="AH83" s="342"/>
      <c r="AI83" s="344" t="str">
        <f>IF(ご入力シート!AI83="","",ご入力シート!AI83)</f>
        <v/>
      </c>
      <c r="AJ83" s="344"/>
      <c r="AK83" s="344"/>
      <c r="AL83" s="344"/>
      <c r="AM83" s="344"/>
      <c r="AN83" s="345" t="str">
        <f>IF(ご入力シート!AN83="","",ご入力シート!AN83)</f>
        <v/>
      </c>
      <c r="AO83" s="345"/>
      <c r="AP83" s="343" t="str">
        <f>IF(ご入力シート!AP83="","",ご入力シート!AP83)</f>
        <v/>
      </c>
      <c r="AQ83" s="343"/>
      <c r="AR83" s="343"/>
      <c r="AS83" s="343"/>
      <c r="AT83" s="343"/>
      <c r="AU83" s="343"/>
      <c r="AV83" s="343"/>
      <c r="AW83" s="337"/>
      <c r="AX83" s="337"/>
      <c r="AY83" s="337"/>
      <c r="AZ83" s="337"/>
      <c r="BA83" s="337"/>
      <c r="BB83" s="337"/>
      <c r="BC83" s="337"/>
      <c r="BD83" s="337"/>
      <c r="BE83" s="337"/>
      <c r="BF83" s="337"/>
      <c r="BG83" s="337"/>
      <c r="BH83" s="337"/>
      <c r="BI83" s="337"/>
      <c r="BJ83" s="337"/>
      <c r="BK83" s="338" t="str">
        <f>IF(BD83="","",VLOOKUP(BD83,'丸亀　使用シート２'!$B$3:$E$42,4,0))</f>
        <v/>
      </c>
      <c r="BL83" s="338"/>
      <c r="BM83" s="338"/>
      <c r="BN83" s="338"/>
      <c r="BO83" s="338"/>
      <c r="BP83" s="338"/>
      <c r="BQ83" s="338"/>
      <c r="BR83" s="112"/>
      <c r="BS83" s="112"/>
      <c r="BT83" s="112"/>
      <c r="BU83" s="112"/>
      <c r="BV83" s="112"/>
      <c r="BW83" s="112"/>
      <c r="BX83" s="112"/>
      <c r="BY83" s="98" t="str">
        <f>IF(X83="","",AP83+#REF!)</f>
        <v/>
      </c>
      <c r="BZ83" s="30" t="str">
        <f t="shared" si="1"/>
        <v/>
      </c>
      <c r="CA83" s="21" t="str">
        <f>IF(BD83="","",VLOOKUP(BD83,'丸亀　使用シート２'!$B$3:$E$42,2,0))</f>
        <v/>
      </c>
      <c r="CB83" s="21"/>
    </row>
    <row r="84" spans="1:80">
      <c r="A84" s="339" t="str">
        <f>IF(ご入力シート!A84="","",ご入力シート!A84)</f>
        <v/>
      </c>
      <c r="B84" s="339"/>
      <c r="C84" s="339" t="str">
        <f>IF(ご入力シート!C84="","",ご入力シート!C84)</f>
        <v/>
      </c>
      <c r="D84" s="339"/>
      <c r="E84" s="340" t="str">
        <f>IF(ご入力シート!E84="","",ご入力シート!E84)</f>
        <v/>
      </c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1" t="str">
        <f>IF(ご入力シート!X84="","",ご入力シート!X84)</f>
        <v/>
      </c>
      <c r="Y84" s="341"/>
      <c r="Z84" s="341"/>
      <c r="AA84" s="33" t="str">
        <f>ご入力シート!AA84</f>
        <v/>
      </c>
      <c r="AB84" s="342" t="str">
        <f>IF(ご入力シート!AB84="","",ご入力シート!AB84)</f>
        <v/>
      </c>
      <c r="AC84" s="342"/>
      <c r="AD84" s="342"/>
      <c r="AE84" s="342"/>
      <c r="AF84" s="342"/>
      <c r="AG84" s="342"/>
      <c r="AH84" s="342"/>
      <c r="AI84" s="344" t="str">
        <f>IF(ご入力シート!AI84="","",ご入力シート!AI84)</f>
        <v/>
      </c>
      <c r="AJ84" s="344"/>
      <c r="AK84" s="344"/>
      <c r="AL84" s="344"/>
      <c r="AM84" s="344"/>
      <c r="AN84" s="345" t="str">
        <f>IF(ご入力シート!AN84="","",ご入力シート!AN84)</f>
        <v/>
      </c>
      <c r="AO84" s="345"/>
      <c r="AP84" s="343" t="str">
        <f>IF(ご入力シート!AP84="","",ご入力シート!AP84)</f>
        <v/>
      </c>
      <c r="AQ84" s="343"/>
      <c r="AR84" s="343"/>
      <c r="AS84" s="343"/>
      <c r="AT84" s="343"/>
      <c r="AU84" s="343"/>
      <c r="AV84" s="343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8" t="str">
        <f>IF(BD84="","",VLOOKUP(BD84,'丸亀　使用シート２'!$B$3:$E$42,4,0))</f>
        <v/>
      </c>
      <c r="BL84" s="338"/>
      <c r="BM84" s="338"/>
      <c r="BN84" s="338"/>
      <c r="BO84" s="338"/>
      <c r="BP84" s="338"/>
      <c r="BQ84" s="338"/>
      <c r="BR84" s="112"/>
      <c r="BS84" s="112"/>
      <c r="BT84" s="112"/>
      <c r="BU84" s="112"/>
      <c r="BV84" s="112"/>
      <c r="BW84" s="112"/>
      <c r="BX84" s="112"/>
      <c r="BY84" s="98" t="str">
        <f>IF(X84="","",AP84+#REF!)</f>
        <v/>
      </c>
      <c r="BZ84" s="30" t="str">
        <f t="shared" si="1"/>
        <v/>
      </c>
      <c r="CA84" s="21" t="str">
        <f>IF(BD84="","",VLOOKUP(BD84,'丸亀　使用シート２'!$B$3:$E$42,2,0))</f>
        <v/>
      </c>
      <c r="CB84" s="21"/>
    </row>
    <row r="85" spans="1:80">
      <c r="A85" s="339" t="str">
        <f>IF(ご入力シート!A85="","",ご入力シート!A85)</f>
        <v/>
      </c>
      <c r="B85" s="339"/>
      <c r="C85" s="339" t="str">
        <f>IF(ご入力シート!C85="","",ご入力シート!C85)</f>
        <v/>
      </c>
      <c r="D85" s="339"/>
      <c r="E85" s="340" t="str">
        <f>IF(ご入力シート!E85="","",ご入力シート!E85)</f>
        <v/>
      </c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1" t="str">
        <f>IF(ご入力シート!X85="","",ご入力シート!X85)</f>
        <v/>
      </c>
      <c r="Y85" s="341"/>
      <c r="Z85" s="341"/>
      <c r="AA85" s="33" t="str">
        <f>ご入力シート!AA85</f>
        <v/>
      </c>
      <c r="AB85" s="342" t="str">
        <f>IF(ご入力シート!AB85="","",ご入力シート!AB85)</f>
        <v/>
      </c>
      <c r="AC85" s="342"/>
      <c r="AD85" s="342"/>
      <c r="AE85" s="342"/>
      <c r="AF85" s="342"/>
      <c r="AG85" s="342"/>
      <c r="AH85" s="342"/>
      <c r="AI85" s="344" t="str">
        <f>IF(ご入力シート!AI85="","",ご入力シート!AI85)</f>
        <v/>
      </c>
      <c r="AJ85" s="344"/>
      <c r="AK85" s="344"/>
      <c r="AL85" s="344"/>
      <c r="AM85" s="344"/>
      <c r="AN85" s="345" t="str">
        <f>IF(ご入力シート!AN85="","",ご入力シート!AN85)</f>
        <v/>
      </c>
      <c r="AO85" s="345"/>
      <c r="AP85" s="343" t="str">
        <f>IF(ご入力シート!AP85="","",ご入力シート!AP85)</f>
        <v/>
      </c>
      <c r="AQ85" s="343"/>
      <c r="AR85" s="343"/>
      <c r="AS85" s="343"/>
      <c r="AT85" s="343"/>
      <c r="AU85" s="343"/>
      <c r="AV85" s="343"/>
      <c r="AW85" s="337"/>
      <c r="AX85" s="337"/>
      <c r="AY85" s="337"/>
      <c r="AZ85" s="337"/>
      <c r="BA85" s="337"/>
      <c r="BB85" s="337"/>
      <c r="BC85" s="337"/>
      <c r="BD85" s="337"/>
      <c r="BE85" s="337"/>
      <c r="BF85" s="337"/>
      <c r="BG85" s="337"/>
      <c r="BH85" s="337"/>
      <c r="BI85" s="337"/>
      <c r="BJ85" s="337"/>
      <c r="BK85" s="338" t="str">
        <f>IF(BD85="","",VLOOKUP(BD85,'丸亀　使用シート２'!$B$3:$E$42,4,0))</f>
        <v/>
      </c>
      <c r="BL85" s="338"/>
      <c r="BM85" s="338"/>
      <c r="BN85" s="338"/>
      <c r="BO85" s="338"/>
      <c r="BP85" s="338"/>
      <c r="BQ85" s="338"/>
      <c r="BR85" s="112"/>
      <c r="BS85" s="112"/>
      <c r="BT85" s="112"/>
      <c r="BU85" s="112"/>
      <c r="BV85" s="112"/>
      <c r="BW85" s="112"/>
      <c r="BX85" s="112"/>
      <c r="BY85" s="98" t="str">
        <f>IF(X85="","",AP85+#REF!)</f>
        <v/>
      </c>
      <c r="BZ85" s="30" t="str">
        <f t="shared" si="1"/>
        <v/>
      </c>
      <c r="CA85" s="21" t="str">
        <f>IF(BD85="","",VLOOKUP(BD85,'丸亀　使用シート２'!$B$3:$E$42,2,0))</f>
        <v/>
      </c>
      <c r="CB85" s="21"/>
    </row>
    <row r="86" spans="1:80">
      <c r="A86" s="339" t="str">
        <f>IF(ご入力シート!A86="","",ご入力シート!A86)</f>
        <v/>
      </c>
      <c r="B86" s="339"/>
      <c r="C86" s="339" t="str">
        <f>IF(ご入力シート!C86="","",ご入力シート!C86)</f>
        <v/>
      </c>
      <c r="D86" s="339"/>
      <c r="E86" s="340" t="str">
        <f>IF(ご入力シート!E86="","",ご入力シート!E86)</f>
        <v/>
      </c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1" t="str">
        <f>IF(ご入力シート!X86="","",ご入力シート!X86)</f>
        <v/>
      </c>
      <c r="Y86" s="341"/>
      <c r="Z86" s="341"/>
      <c r="AA86" s="33" t="str">
        <f>ご入力シート!AA86</f>
        <v/>
      </c>
      <c r="AB86" s="342" t="str">
        <f>IF(ご入力シート!AB86="","",ご入力シート!AB86)</f>
        <v/>
      </c>
      <c r="AC86" s="342"/>
      <c r="AD86" s="342"/>
      <c r="AE86" s="342"/>
      <c r="AF86" s="342"/>
      <c r="AG86" s="342"/>
      <c r="AH86" s="342"/>
      <c r="AI86" s="344" t="str">
        <f>IF(ご入力シート!AI86="","",ご入力シート!AI86)</f>
        <v/>
      </c>
      <c r="AJ86" s="344"/>
      <c r="AK86" s="344"/>
      <c r="AL86" s="344"/>
      <c r="AM86" s="344"/>
      <c r="AN86" s="345" t="str">
        <f>IF(ご入力シート!AN86="","",ご入力シート!AN86)</f>
        <v/>
      </c>
      <c r="AO86" s="345"/>
      <c r="AP86" s="343" t="str">
        <f>IF(ご入力シート!AP86="","",ご入力シート!AP86)</f>
        <v/>
      </c>
      <c r="AQ86" s="343"/>
      <c r="AR86" s="343"/>
      <c r="AS86" s="343"/>
      <c r="AT86" s="343"/>
      <c r="AU86" s="343"/>
      <c r="AV86" s="343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8" t="str">
        <f>IF(BD86="","",VLOOKUP(BD86,'丸亀　使用シート２'!$B$3:$E$42,4,0))</f>
        <v/>
      </c>
      <c r="BL86" s="338"/>
      <c r="BM86" s="338"/>
      <c r="BN86" s="338"/>
      <c r="BO86" s="338"/>
      <c r="BP86" s="338"/>
      <c r="BQ86" s="338"/>
      <c r="BR86" s="112"/>
      <c r="BS86" s="112"/>
      <c r="BT86" s="112"/>
      <c r="BU86" s="112"/>
      <c r="BV86" s="112"/>
      <c r="BW86" s="112"/>
      <c r="BX86" s="112"/>
      <c r="BY86" s="98" t="str">
        <f>IF(X86="","",AP86+#REF!)</f>
        <v/>
      </c>
      <c r="BZ86" s="30" t="str">
        <f t="shared" si="1"/>
        <v/>
      </c>
      <c r="CA86" s="21" t="str">
        <f>IF(BD86="","",VLOOKUP(BD86,'丸亀　使用シート２'!$B$3:$E$42,2,0))</f>
        <v/>
      </c>
      <c r="CB86" s="21"/>
    </row>
    <row r="87" spans="1:80">
      <c r="A87" s="339" t="str">
        <f>IF(ご入力シート!A87="","",ご入力シート!A87)</f>
        <v/>
      </c>
      <c r="B87" s="339"/>
      <c r="C87" s="339" t="str">
        <f>IF(ご入力シート!C87="","",ご入力シート!C87)</f>
        <v/>
      </c>
      <c r="D87" s="339"/>
      <c r="E87" s="340" t="str">
        <f>IF(ご入力シート!E87="","",ご入力シート!E87)</f>
        <v/>
      </c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1" t="str">
        <f>IF(ご入力シート!X87="","",ご入力シート!X87)</f>
        <v/>
      </c>
      <c r="Y87" s="341"/>
      <c r="Z87" s="341"/>
      <c r="AA87" s="33" t="str">
        <f>ご入力シート!AA87</f>
        <v/>
      </c>
      <c r="AB87" s="342" t="str">
        <f>IF(ご入力シート!AB87="","",ご入力シート!AB87)</f>
        <v/>
      </c>
      <c r="AC87" s="342"/>
      <c r="AD87" s="342"/>
      <c r="AE87" s="342"/>
      <c r="AF87" s="342"/>
      <c r="AG87" s="342"/>
      <c r="AH87" s="342"/>
      <c r="AI87" s="344" t="str">
        <f>IF(ご入力シート!AI87="","",ご入力シート!AI87)</f>
        <v/>
      </c>
      <c r="AJ87" s="344"/>
      <c r="AK87" s="344"/>
      <c r="AL87" s="344"/>
      <c r="AM87" s="344"/>
      <c r="AN87" s="345" t="str">
        <f>IF(ご入力シート!AN87="","",ご入力シート!AN87)</f>
        <v/>
      </c>
      <c r="AO87" s="345"/>
      <c r="AP87" s="343" t="str">
        <f>IF(ご入力シート!AP87="","",ご入力シート!AP87)</f>
        <v/>
      </c>
      <c r="AQ87" s="343"/>
      <c r="AR87" s="343"/>
      <c r="AS87" s="343"/>
      <c r="AT87" s="343"/>
      <c r="AU87" s="343"/>
      <c r="AV87" s="343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8" t="str">
        <f>IF(BD87="","",VLOOKUP(BD87,'丸亀　使用シート２'!$B$3:$E$42,4,0))</f>
        <v/>
      </c>
      <c r="BL87" s="338"/>
      <c r="BM87" s="338"/>
      <c r="BN87" s="338"/>
      <c r="BO87" s="338"/>
      <c r="BP87" s="338"/>
      <c r="BQ87" s="338"/>
      <c r="BR87" s="112"/>
      <c r="BS87" s="112"/>
      <c r="BT87" s="112"/>
      <c r="BU87" s="112"/>
      <c r="BV87" s="112"/>
      <c r="BW87" s="112"/>
      <c r="BX87" s="112"/>
      <c r="BY87" s="98" t="str">
        <f>IF(X87="","",AP87+#REF!)</f>
        <v/>
      </c>
      <c r="BZ87" s="30" t="str">
        <f t="shared" si="1"/>
        <v/>
      </c>
      <c r="CA87" s="21" t="str">
        <f>IF(BD87="","",VLOOKUP(BD87,'丸亀　使用シート２'!$B$3:$E$42,2,0))</f>
        <v/>
      </c>
      <c r="CB87" s="21"/>
    </row>
    <row r="88" spans="1:80">
      <c r="A88" s="339" t="str">
        <f>IF(ご入力シート!A88="","",ご入力シート!A88)</f>
        <v/>
      </c>
      <c r="B88" s="339"/>
      <c r="C88" s="339" t="str">
        <f>IF(ご入力シート!C88="","",ご入力シート!C88)</f>
        <v/>
      </c>
      <c r="D88" s="339"/>
      <c r="E88" s="340" t="str">
        <f>IF(ご入力シート!E88="","",ご入力シート!E88)</f>
        <v/>
      </c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1" t="str">
        <f>IF(ご入力シート!X88="","",ご入力シート!X88)</f>
        <v/>
      </c>
      <c r="Y88" s="341"/>
      <c r="Z88" s="341"/>
      <c r="AA88" s="33" t="str">
        <f>ご入力シート!AA88</f>
        <v/>
      </c>
      <c r="AB88" s="342" t="str">
        <f>IF(ご入力シート!AB88="","",ご入力シート!AB88)</f>
        <v/>
      </c>
      <c r="AC88" s="342"/>
      <c r="AD88" s="342"/>
      <c r="AE88" s="342"/>
      <c r="AF88" s="342"/>
      <c r="AG88" s="342"/>
      <c r="AH88" s="342"/>
      <c r="AI88" s="344" t="str">
        <f>IF(ご入力シート!AI88="","",ご入力シート!AI88)</f>
        <v/>
      </c>
      <c r="AJ88" s="344"/>
      <c r="AK88" s="344"/>
      <c r="AL88" s="344"/>
      <c r="AM88" s="344"/>
      <c r="AN88" s="345" t="str">
        <f>IF(ご入力シート!AN88="","",ご入力シート!AN88)</f>
        <v/>
      </c>
      <c r="AO88" s="345"/>
      <c r="AP88" s="343" t="str">
        <f>IF(ご入力シート!AP88="","",ご入力シート!AP88)</f>
        <v/>
      </c>
      <c r="AQ88" s="343"/>
      <c r="AR88" s="343"/>
      <c r="AS88" s="343"/>
      <c r="AT88" s="343"/>
      <c r="AU88" s="343"/>
      <c r="AV88" s="343"/>
      <c r="AW88" s="337"/>
      <c r="AX88" s="337"/>
      <c r="AY88" s="337"/>
      <c r="AZ88" s="337"/>
      <c r="BA88" s="337"/>
      <c r="BB88" s="337"/>
      <c r="BC88" s="337"/>
      <c r="BD88" s="337"/>
      <c r="BE88" s="337"/>
      <c r="BF88" s="337"/>
      <c r="BG88" s="337"/>
      <c r="BH88" s="337"/>
      <c r="BI88" s="337"/>
      <c r="BJ88" s="337"/>
      <c r="BK88" s="338" t="str">
        <f>IF(BD88="","",VLOOKUP(BD88,'丸亀　使用シート２'!$B$3:$E$42,4,0))</f>
        <v/>
      </c>
      <c r="BL88" s="338"/>
      <c r="BM88" s="338"/>
      <c r="BN88" s="338"/>
      <c r="BO88" s="338"/>
      <c r="BP88" s="338"/>
      <c r="BQ88" s="338"/>
      <c r="BR88" s="112"/>
      <c r="BS88" s="112"/>
      <c r="BT88" s="112"/>
      <c r="BU88" s="112"/>
      <c r="BV88" s="112"/>
      <c r="BW88" s="112"/>
      <c r="BX88" s="112"/>
      <c r="BY88" s="98" t="str">
        <f>IF(X88="","",AP88+#REF!)</f>
        <v/>
      </c>
      <c r="BZ88" s="30" t="str">
        <f t="shared" si="1"/>
        <v/>
      </c>
      <c r="CA88" s="21" t="str">
        <f>IF(BD88="","",VLOOKUP(BD88,'丸亀　使用シート２'!$B$3:$E$42,2,0))</f>
        <v/>
      </c>
      <c r="CB88" s="21"/>
    </row>
    <row r="89" spans="1:80">
      <c r="A89" s="339" t="str">
        <f>IF(ご入力シート!A89="","",ご入力シート!A89)</f>
        <v/>
      </c>
      <c r="B89" s="339"/>
      <c r="C89" s="339" t="str">
        <f>IF(ご入力シート!C89="","",ご入力シート!C89)</f>
        <v/>
      </c>
      <c r="D89" s="339"/>
      <c r="E89" s="340" t="str">
        <f>IF(ご入力シート!E89="","",ご入力シート!E89)</f>
        <v/>
      </c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1" t="str">
        <f>IF(ご入力シート!X89="","",ご入力シート!X89)</f>
        <v/>
      </c>
      <c r="Y89" s="341"/>
      <c r="Z89" s="341"/>
      <c r="AA89" s="33" t="str">
        <f>ご入力シート!AA89</f>
        <v/>
      </c>
      <c r="AB89" s="342" t="str">
        <f>IF(ご入力シート!AB89="","",ご入力シート!AB89)</f>
        <v/>
      </c>
      <c r="AC89" s="342"/>
      <c r="AD89" s="342"/>
      <c r="AE89" s="342"/>
      <c r="AF89" s="342"/>
      <c r="AG89" s="342"/>
      <c r="AH89" s="342"/>
      <c r="AI89" s="344" t="str">
        <f>IF(ご入力シート!AI89="","",ご入力シート!AI89)</f>
        <v/>
      </c>
      <c r="AJ89" s="344"/>
      <c r="AK89" s="344"/>
      <c r="AL89" s="344"/>
      <c r="AM89" s="344"/>
      <c r="AN89" s="345" t="str">
        <f>IF(ご入力シート!AN89="","",ご入力シート!AN89)</f>
        <v/>
      </c>
      <c r="AO89" s="345"/>
      <c r="AP89" s="343" t="str">
        <f>IF(ご入力シート!AP89="","",ご入力シート!AP89)</f>
        <v/>
      </c>
      <c r="AQ89" s="343"/>
      <c r="AR89" s="343"/>
      <c r="AS89" s="343"/>
      <c r="AT89" s="343"/>
      <c r="AU89" s="343"/>
      <c r="AV89" s="343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8" t="str">
        <f>IF(BD89="","",VLOOKUP(BD89,'丸亀　使用シート２'!$B$3:$E$42,4,0))</f>
        <v/>
      </c>
      <c r="BL89" s="338"/>
      <c r="BM89" s="338"/>
      <c r="BN89" s="338"/>
      <c r="BO89" s="338"/>
      <c r="BP89" s="338"/>
      <c r="BQ89" s="338"/>
      <c r="BR89" s="112"/>
      <c r="BS89" s="112"/>
      <c r="BT89" s="112"/>
      <c r="BU89" s="112"/>
      <c r="BV89" s="112"/>
      <c r="BW89" s="112"/>
      <c r="BX89" s="112"/>
      <c r="BY89" s="98" t="str">
        <f>IF(X89="","",AP89+#REF!)</f>
        <v/>
      </c>
      <c r="BZ89" s="30" t="str">
        <f t="shared" si="1"/>
        <v/>
      </c>
      <c r="CA89" s="21" t="str">
        <f>IF(BD89="","",VLOOKUP(BD89,'丸亀　使用シート２'!$B$3:$E$42,2,0))</f>
        <v/>
      </c>
      <c r="CB89" s="21"/>
    </row>
    <row r="90" spans="1:80">
      <c r="A90" s="339" t="str">
        <f>IF(ご入力シート!A90="","",ご入力シート!A90)</f>
        <v/>
      </c>
      <c r="B90" s="339"/>
      <c r="C90" s="339" t="str">
        <f>IF(ご入力シート!C90="","",ご入力シート!C90)</f>
        <v/>
      </c>
      <c r="D90" s="339"/>
      <c r="E90" s="340" t="str">
        <f>IF(ご入力シート!E90="","",ご入力シート!E90)</f>
        <v/>
      </c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1" t="str">
        <f>IF(ご入力シート!X90="","",ご入力シート!X90)</f>
        <v/>
      </c>
      <c r="Y90" s="341"/>
      <c r="Z90" s="341"/>
      <c r="AA90" s="33" t="str">
        <f>ご入力シート!AA90</f>
        <v/>
      </c>
      <c r="AB90" s="342" t="str">
        <f>IF(ご入力シート!AB90="","",ご入力シート!AB90)</f>
        <v/>
      </c>
      <c r="AC90" s="342"/>
      <c r="AD90" s="342"/>
      <c r="AE90" s="342"/>
      <c r="AF90" s="342"/>
      <c r="AG90" s="342"/>
      <c r="AH90" s="342"/>
      <c r="AI90" s="344" t="str">
        <f>IF(ご入力シート!AI90="","",ご入力シート!AI90)</f>
        <v/>
      </c>
      <c r="AJ90" s="344"/>
      <c r="AK90" s="344"/>
      <c r="AL90" s="344"/>
      <c r="AM90" s="344"/>
      <c r="AN90" s="345" t="str">
        <f>IF(ご入力シート!AN90="","",ご入力シート!AN90)</f>
        <v/>
      </c>
      <c r="AO90" s="345"/>
      <c r="AP90" s="343" t="str">
        <f>IF(ご入力シート!AP90="","",ご入力シート!AP90)</f>
        <v/>
      </c>
      <c r="AQ90" s="343"/>
      <c r="AR90" s="343"/>
      <c r="AS90" s="343"/>
      <c r="AT90" s="343"/>
      <c r="AU90" s="343"/>
      <c r="AV90" s="343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8" t="str">
        <f>IF(BD90="","",VLOOKUP(BD90,'丸亀　使用シート２'!$B$3:$E$42,4,0))</f>
        <v/>
      </c>
      <c r="BL90" s="338"/>
      <c r="BM90" s="338"/>
      <c r="BN90" s="338"/>
      <c r="BO90" s="338"/>
      <c r="BP90" s="338"/>
      <c r="BQ90" s="338"/>
      <c r="BR90" s="112"/>
      <c r="BS90" s="112"/>
      <c r="BT90" s="112"/>
      <c r="BU90" s="112"/>
      <c r="BV90" s="112"/>
      <c r="BW90" s="112"/>
      <c r="BX90" s="112"/>
      <c r="BY90" s="98" t="str">
        <f>IF(X90="","",AP90+#REF!)</f>
        <v/>
      </c>
      <c r="BZ90" s="30" t="str">
        <f t="shared" si="1"/>
        <v/>
      </c>
      <c r="CA90" s="21" t="str">
        <f>IF(BD90="","",VLOOKUP(BD90,'丸亀　使用シート２'!$B$3:$E$42,2,0))</f>
        <v/>
      </c>
      <c r="CB90" s="21"/>
    </row>
    <row r="91" spans="1:80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143" t="s">
        <v>138</v>
      </c>
      <c r="AJ91" s="143"/>
      <c r="AK91" s="143"/>
      <c r="AL91" s="143"/>
      <c r="AM91" s="143"/>
      <c r="AN91" s="143"/>
      <c r="AO91" s="143"/>
      <c r="AP91" s="336">
        <f>SUM(AP65:AV90)</f>
        <v>0</v>
      </c>
      <c r="AQ91" s="336"/>
      <c r="AR91" s="336"/>
      <c r="AS91" s="336"/>
      <c r="AT91" s="336"/>
      <c r="AU91" s="336"/>
      <c r="AV91" s="336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114"/>
      <c r="BS91" s="114"/>
      <c r="BT91" s="114"/>
      <c r="BU91" s="114"/>
      <c r="BV91" s="114"/>
      <c r="BW91" s="114"/>
      <c r="BX91" s="114"/>
      <c r="BY91" s="29">
        <f>SUM(BY65:BY90)</f>
        <v>0</v>
      </c>
      <c r="BZ91" s="30"/>
      <c r="CA91" s="21"/>
      <c r="CB91" s="21"/>
    </row>
    <row r="92" spans="1:80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55"/>
      <c r="AJ92" s="55"/>
      <c r="AK92" s="55"/>
      <c r="AL92" s="55"/>
      <c r="AM92" s="55"/>
      <c r="AN92" s="55"/>
      <c r="AO92" s="55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333" t="s">
        <v>123</v>
      </c>
      <c r="BM92" s="333"/>
      <c r="BN92" s="334">
        <f>ご入力シート!BU93</f>
        <v>4</v>
      </c>
      <c r="BO92" s="334"/>
      <c r="BP92" s="71"/>
      <c r="BQ92" s="71"/>
      <c r="BR92" s="75"/>
      <c r="BS92" s="75"/>
      <c r="BT92" s="75"/>
      <c r="BU92" s="75"/>
      <c r="BV92" s="75"/>
      <c r="BW92" s="75"/>
      <c r="BX92" s="75"/>
      <c r="BY92" s="21"/>
      <c r="BZ92" s="30"/>
      <c r="CA92" s="21"/>
      <c r="CB92" s="21"/>
    </row>
    <row r="93" spans="1:80" ht="27.6" customHeight="1">
      <c r="A93" s="346" t="s">
        <v>121</v>
      </c>
      <c r="B93" s="346"/>
      <c r="C93" s="346" t="s">
        <v>122</v>
      </c>
      <c r="D93" s="346"/>
      <c r="E93" s="346" t="s">
        <v>131</v>
      </c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6"/>
      <c r="V93" s="346"/>
      <c r="W93" s="346"/>
      <c r="X93" s="347" t="s">
        <v>132</v>
      </c>
      <c r="Y93" s="347"/>
      <c r="Z93" s="347"/>
      <c r="AA93" s="347"/>
      <c r="AB93" s="347" t="s">
        <v>139</v>
      </c>
      <c r="AC93" s="347"/>
      <c r="AD93" s="347"/>
      <c r="AE93" s="347"/>
      <c r="AF93" s="347"/>
      <c r="AG93" s="347"/>
      <c r="AH93" s="347"/>
      <c r="AI93" s="145" t="s">
        <v>7</v>
      </c>
      <c r="AJ93" s="145"/>
      <c r="AK93" s="145"/>
      <c r="AL93" s="145"/>
      <c r="AM93" s="145"/>
      <c r="AN93" s="319" t="s">
        <v>197</v>
      </c>
      <c r="AO93" s="319"/>
      <c r="AP93" s="347" t="s">
        <v>140</v>
      </c>
      <c r="AQ93" s="347"/>
      <c r="AR93" s="347"/>
      <c r="AS93" s="347"/>
      <c r="AT93" s="347"/>
      <c r="AU93" s="347"/>
      <c r="AV93" s="347"/>
      <c r="AW93" s="348" t="s">
        <v>133</v>
      </c>
      <c r="AX93" s="348"/>
      <c r="AY93" s="348"/>
      <c r="AZ93" s="348"/>
      <c r="BA93" s="348"/>
      <c r="BB93" s="348"/>
      <c r="BC93" s="348"/>
      <c r="BD93" s="348" t="s">
        <v>134</v>
      </c>
      <c r="BE93" s="348"/>
      <c r="BF93" s="348"/>
      <c r="BG93" s="348"/>
      <c r="BH93" s="348"/>
      <c r="BI93" s="348"/>
      <c r="BJ93" s="348"/>
      <c r="BK93" s="348" t="s">
        <v>135</v>
      </c>
      <c r="BL93" s="348"/>
      <c r="BM93" s="348"/>
      <c r="BN93" s="348"/>
      <c r="BO93" s="348"/>
      <c r="BP93" s="348"/>
      <c r="BQ93" s="348"/>
      <c r="BR93" s="104"/>
      <c r="BS93" s="104"/>
      <c r="BT93" s="104"/>
      <c r="BU93" s="104"/>
      <c r="BV93" s="104"/>
      <c r="BW93" s="104"/>
      <c r="BX93" s="104"/>
      <c r="BY93" s="113" t="s">
        <v>28</v>
      </c>
      <c r="BZ93" s="30" t="s">
        <v>172</v>
      </c>
      <c r="CA93" s="21" t="s">
        <v>173</v>
      </c>
      <c r="CB93" s="21"/>
    </row>
    <row r="94" spans="1:80">
      <c r="A94" s="339" t="str">
        <f>IF(ご入力シート!A94="","",ご入力シート!A94)</f>
        <v/>
      </c>
      <c r="B94" s="339"/>
      <c r="C94" s="339" t="str">
        <f>IF(ご入力シート!C94="","",ご入力シート!C94)</f>
        <v/>
      </c>
      <c r="D94" s="339"/>
      <c r="E94" s="340" t="str">
        <f>IF(ご入力シート!E94="","",ご入力シート!E94)</f>
        <v/>
      </c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1" t="str">
        <f>IF(ご入力シート!X94="","",ご入力シート!X94)</f>
        <v/>
      </c>
      <c r="Y94" s="341"/>
      <c r="Z94" s="341"/>
      <c r="AA94" s="100" t="str">
        <f>ご入力シート!AA94</f>
        <v/>
      </c>
      <c r="AB94" s="342" t="str">
        <f>IF(ご入力シート!AB94="","",ご入力シート!AB94)</f>
        <v/>
      </c>
      <c r="AC94" s="342"/>
      <c r="AD94" s="342"/>
      <c r="AE94" s="342"/>
      <c r="AF94" s="342"/>
      <c r="AG94" s="342"/>
      <c r="AH94" s="342"/>
      <c r="AI94" s="344" t="str">
        <f>IF(ご入力シート!AI94="","",ご入力シート!AI94)</f>
        <v/>
      </c>
      <c r="AJ94" s="344"/>
      <c r="AK94" s="344"/>
      <c r="AL94" s="344"/>
      <c r="AM94" s="344"/>
      <c r="AN94" s="345" t="str">
        <f>IF(ご入力シート!AN94="","",ご入力シート!AN94)</f>
        <v/>
      </c>
      <c r="AO94" s="345"/>
      <c r="AP94" s="343" t="str">
        <f>IF(ご入力シート!AP94="","",ご入力シート!AP94)</f>
        <v/>
      </c>
      <c r="AQ94" s="343"/>
      <c r="AR94" s="343"/>
      <c r="AS94" s="343"/>
      <c r="AT94" s="343"/>
      <c r="AU94" s="343"/>
      <c r="AV94" s="343"/>
      <c r="AW94" s="337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37"/>
      <c r="BK94" s="338" t="str">
        <f>IF(BD94="","",VLOOKUP(BD94,'丸亀　使用シート２'!$B$3:$E$42,4,0))</f>
        <v/>
      </c>
      <c r="BL94" s="338"/>
      <c r="BM94" s="338"/>
      <c r="BN94" s="338"/>
      <c r="BO94" s="338"/>
      <c r="BP94" s="338"/>
      <c r="BQ94" s="338"/>
      <c r="BR94" s="112"/>
      <c r="BS94" s="112"/>
      <c r="BT94" s="112"/>
      <c r="BU94" s="112"/>
      <c r="BV94" s="112"/>
      <c r="BW94" s="112"/>
      <c r="BX94" s="112"/>
      <c r="BY94" s="98" t="str">
        <f>IF(X94="","",AP94+#REF!)</f>
        <v/>
      </c>
      <c r="BZ94" s="30" t="str">
        <f t="shared" si="1"/>
        <v/>
      </c>
      <c r="CA94" s="21" t="str">
        <f>IF(BD94="","",VLOOKUP(BD94,'丸亀　使用シート２'!$B$3:$E$42,2,0))</f>
        <v/>
      </c>
      <c r="CB94" s="21"/>
    </row>
    <row r="95" spans="1:80">
      <c r="A95" s="339" t="str">
        <f>IF(ご入力シート!A95="","",ご入力シート!A95)</f>
        <v/>
      </c>
      <c r="B95" s="339"/>
      <c r="C95" s="339" t="str">
        <f>IF(ご入力シート!C95="","",ご入力シート!C95)</f>
        <v/>
      </c>
      <c r="D95" s="339"/>
      <c r="E95" s="340" t="str">
        <f>IF(ご入力シート!E95="","",ご入力シート!E95)</f>
        <v/>
      </c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1" t="str">
        <f>IF(ご入力シート!X95="","",ご入力シート!X95)</f>
        <v/>
      </c>
      <c r="Y95" s="341"/>
      <c r="Z95" s="341"/>
      <c r="AA95" s="33" t="str">
        <f>ご入力シート!AA95</f>
        <v/>
      </c>
      <c r="AB95" s="342" t="str">
        <f>IF(ご入力シート!AB95="","",ご入力シート!AB95)</f>
        <v/>
      </c>
      <c r="AC95" s="342"/>
      <c r="AD95" s="342"/>
      <c r="AE95" s="342"/>
      <c r="AF95" s="342"/>
      <c r="AG95" s="342"/>
      <c r="AH95" s="342"/>
      <c r="AI95" s="344" t="str">
        <f>IF(ご入力シート!AI95="","",ご入力シート!AI95)</f>
        <v/>
      </c>
      <c r="AJ95" s="344"/>
      <c r="AK95" s="344"/>
      <c r="AL95" s="344"/>
      <c r="AM95" s="344"/>
      <c r="AN95" s="345" t="str">
        <f>IF(ご入力シート!AN95="","",ご入力シート!AN95)</f>
        <v/>
      </c>
      <c r="AO95" s="345"/>
      <c r="AP95" s="343" t="str">
        <f>IF(ご入力シート!AP95="","",ご入力シート!AP95)</f>
        <v/>
      </c>
      <c r="AQ95" s="343"/>
      <c r="AR95" s="343"/>
      <c r="AS95" s="343"/>
      <c r="AT95" s="343"/>
      <c r="AU95" s="343"/>
      <c r="AV95" s="343"/>
      <c r="AW95" s="337"/>
      <c r="AX95" s="337"/>
      <c r="AY95" s="337"/>
      <c r="AZ95" s="337"/>
      <c r="BA95" s="337"/>
      <c r="BB95" s="337"/>
      <c r="BC95" s="337"/>
      <c r="BD95" s="337"/>
      <c r="BE95" s="337"/>
      <c r="BF95" s="337"/>
      <c r="BG95" s="337"/>
      <c r="BH95" s="337"/>
      <c r="BI95" s="337"/>
      <c r="BJ95" s="337"/>
      <c r="BK95" s="338" t="str">
        <f>IF(BD95="","",VLOOKUP(BD95,'丸亀　使用シート２'!$B$3:$E$42,4,0))</f>
        <v/>
      </c>
      <c r="BL95" s="338"/>
      <c r="BM95" s="338"/>
      <c r="BN95" s="338"/>
      <c r="BO95" s="338"/>
      <c r="BP95" s="338"/>
      <c r="BQ95" s="338"/>
      <c r="BR95" s="112"/>
      <c r="BS95" s="112"/>
      <c r="BT95" s="112"/>
      <c r="BU95" s="112"/>
      <c r="BV95" s="112"/>
      <c r="BW95" s="112"/>
      <c r="BX95" s="112"/>
      <c r="BY95" s="98" t="str">
        <f>IF(X95="","",AP95+#REF!)</f>
        <v/>
      </c>
      <c r="BZ95" s="30" t="str">
        <f t="shared" si="1"/>
        <v/>
      </c>
      <c r="CA95" s="21" t="str">
        <f>IF(BD95="","",VLOOKUP(BD95,'丸亀　使用シート２'!$B$3:$E$42,2,0))</f>
        <v/>
      </c>
      <c r="CB95" s="21"/>
    </row>
    <row r="96" spans="1:80">
      <c r="A96" s="339" t="str">
        <f>IF(ご入力シート!A96="","",ご入力シート!A96)</f>
        <v/>
      </c>
      <c r="B96" s="339"/>
      <c r="C96" s="339" t="str">
        <f>IF(ご入力シート!C96="","",ご入力シート!C96)</f>
        <v/>
      </c>
      <c r="D96" s="339"/>
      <c r="E96" s="340" t="str">
        <f>IF(ご入力シート!E96="","",ご入力シート!E96)</f>
        <v/>
      </c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1" t="str">
        <f>IF(ご入力シート!X96="","",ご入力シート!X96)</f>
        <v/>
      </c>
      <c r="Y96" s="341"/>
      <c r="Z96" s="341"/>
      <c r="AA96" s="33" t="str">
        <f>ご入力シート!AA96</f>
        <v/>
      </c>
      <c r="AB96" s="342" t="str">
        <f>IF(ご入力シート!AB96="","",ご入力シート!AB96)</f>
        <v/>
      </c>
      <c r="AC96" s="342"/>
      <c r="AD96" s="342"/>
      <c r="AE96" s="342"/>
      <c r="AF96" s="342"/>
      <c r="AG96" s="342"/>
      <c r="AH96" s="342"/>
      <c r="AI96" s="344" t="str">
        <f>IF(ご入力シート!AI96="","",ご入力シート!AI96)</f>
        <v/>
      </c>
      <c r="AJ96" s="344"/>
      <c r="AK96" s="344"/>
      <c r="AL96" s="344"/>
      <c r="AM96" s="344"/>
      <c r="AN96" s="345" t="str">
        <f>IF(ご入力シート!AN96="","",ご入力シート!AN96)</f>
        <v/>
      </c>
      <c r="AO96" s="345"/>
      <c r="AP96" s="343" t="str">
        <f>IF(ご入力シート!AP96="","",ご入力シート!AP96)</f>
        <v/>
      </c>
      <c r="AQ96" s="343"/>
      <c r="AR96" s="343"/>
      <c r="AS96" s="343"/>
      <c r="AT96" s="343"/>
      <c r="AU96" s="343"/>
      <c r="AV96" s="343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  <c r="BJ96" s="337"/>
      <c r="BK96" s="338" t="str">
        <f>IF(BD96="","",VLOOKUP(BD96,'丸亀　使用シート２'!$B$3:$E$42,4,0))</f>
        <v/>
      </c>
      <c r="BL96" s="338"/>
      <c r="BM96" s="338"/>
      <c r="BN96" s="338"/>
      <c r="BO96" s="338"/>
      <c r="BP96" s="338"/>
      <c r="BQ96" s="338"/>
      <c r="BR96" s="112"/>
      <c r="BS96" s="112"/>
      <c r="BT96" s="112"/>
      <c r="BU96" s="112"/>
      <c r="BV96" s="112"/>
      <c r="BW96" s="112"/>
      <c r="BX96" s="112"/>
      <c r="BY96" s="98" t="str">
        <f>IF(X96="","",AP96+#REF!)</f>
        <v/>
      </c>
      <c r="BZ96" s="30" t="str">
        <f t="shared" si="1"/>
        <v/>
      </c>
      <c r="CA96" s="21" t="str">
        <f>IF(BD96="","",VLOOKUP(BD96,'丸亀　使用シート２'!$B$3:$E$42,2,0))</f>
        <v/>
      </c>
      <c r="CB96" s="21"/>
    </row>
    <row r="97" spans="1:80">
      <c r="A97" s="339" t="str">
        <f>IF(ご入力シート!A97="","",ご入力シート!A97)</f>
        <v/>
      </c>
      <c r="B97" s="339"/>
      <c r="C97" s="339" t="str">
        <f>IF(ご入力シート!C97="","",ご入力シート!C97)</f>
        <v/>
      </c>
      <c r="D97" s="339"/>
      <c r="E97" s="340" t="str">
        <f>IF(ご入力シート!E97="","",ご入力シート!E97)</f>
        <v/>
      </c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1" t="str">
        <f>IF(ご入力シート!X97="","",ご入力シート!X97)</f>
        <v/>
      </c>
      <c r="Y97" s="341"/>
      <c r="Z97" s="341"/>
      <c r="AA97" s="33" t="str">
        <f>ご入力シート!AA97</f>
        <v/>
      </c>
      <c r="AB97" s="342" t="str">
        <f>IF(ご入力シート!AB97="","",ご入力シート!AB97)</f>
        <v/>
      </c>
      <c r="AC97" s="342"/>
      <c r="AD97" s="342"/>
      <c r="AE97" s="342"/>
      <c r="AF97" s="342"/>
      <c r="AG97" s="342"/>
      <c r="AH97" s="342"/>
      <c r="AI97" s="344" t="str">
        <f>IF(ご入力シート!AI97="","",ご入力シート!AI97)</f>
        <v/>
      </c>
      <c r="AJ97" s="344"/>
      <c r="AK97" s="344"/>
      <c r="AL97" s="344"/>
      <c r="AM97" s="344"/>
      <c r="AN97" s="345" t="str">
        <f>IF(ご入力シート!AN97="","",ご入力シート!AN97)</f>
        <v/>
      </c>
      <c r="AO97" s="345"/>
      <c r="AP97" s="343" t="str">
        <f>IF(ご入力シート!AP97="","",ご入力シート!AP97)</f>
        <v/>
      </c>
      <c r="AQ97" s="343"/>
      <c r="AR97" s="343"/>
      <c r="AS97" s="343"/>
      <c r="AT97" s="343"/>
      <c r="AU97" s="343"/>
      <c r="AV97" s="343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  <c r="BJ97" s="337"/>
      <c r="BK97" s="338" t="str">
        <f>IF(BD97="","",VLOOKUP(BD97,'丸亀　使用シート２'!$B$3:$E$42,4,0))</f>
        <v/>
      </c>
      <c r="BL97" s="338"/>
      <c r="BM97" s="338"/>
      <c r="BN97" s="338"/>
      <c r="BO97" s="338"/>
      <c r="BP97" s="338"/>
      <c r="BQ97" s="338"/>
      <c r="BR97" s="112"/>
      <c r="BS97" s="112"/>
      <c r="BT97" s="112"/>
      <c r="BU97" s="112"/>
      <c r="BV97" s="112"/>
      <c r="BW97" s="112"/>
      <c r="BX97" s="112"/>
      <c r="BY97" s="98" t="str">
        <f>IF(X97="","",AP97+#REF!)</f>
        <v/>
      </c>
      <c r="BZ97" s="30" t="str">
        <f t="shared" si="1"/>
        <v/>
      </c>
      <c r="CA97" s="21" t="str">
        <f>IF(BD97="","",VLOOKUP(BD97,'丸亀　使用シート２'!$B$3:$E$42,2,0))</f>
        <v/>
      </c>
      <c r="CB97" s="21"/>
    </row>
    <row r="98" spans="1:80">
      <c r="A98" s="339" t="str">
        <f>IF(ご入力シート!A98="","",ご入力シート!A98)</f>
        <v/>
      </c>
      <c r="B98" s="339"/>
      <c r="C98" s="339" t="str">
        <f>IF(ご入力シート!C98="","",ご入力シート!C98)</f>
        <v/>
      </c>
      <c r="D98" s="339"/>
      <c r="E98" s="340" t="str">
        <f>IF(ご入力シート!E98="","",ご入力シート!E98)</f>
        <v/>
      </c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1" t="str">
        <f>IF(ご入力シート!X98="","",ご入力シート!X98)</f>
        <v/>
      </c>
      <c r="Y98" s="341"/>
      <c r="Z98" s="341"/>
      <c r="AA98" s="33" t="str">
        <f>ご入力シート!AA98</f>
        <v/>
      </c>
      <c r="AB98" s="342" t="str">
        <f>IF(ご入力シート!AB98="","",ご入力シート!AB98)</f>
        <v/>
      </c>
      <c r="AC98" s="342"/>
      <c r="AD98" s="342"/>
      <c r="AE98" s="342"/>
      <c r="AF98" s="342"/>
      <c r="AG98" s="342"/>
      <c r="AH98" s="342"/>
      <c r="AI98" s="344" t="str">
        <f>IF(ご入力シート!AI98="","",ご入力シート!AI98)</f>
        <v/>
      </c>
      <c r="AJ98" s="344"/>
      <c r="AK98" s="344"/>
      <c r="AL98" s="344"/>
      <c r="AM98" s="344"/>
      <c r="AN98" s="345" t="str">
        <f>IF(ご入力シート!AN98="","",ご入力シート!AN98)</f>
        <v/>
      </c>
      <c r="AO98" s="345"/>
      <c r="AP98" s="343" t="str">
        <f>IF(ご入力シート!AP98="","",ご入力シート!AP98)</f>
        <v/>
      </c>
      <c r="AQ98" s="343"/>
      <c r="AR98" s="343"/>
      <c r="AS98" s="343"/>
      <c r="AT98" s="343"/>
      <c r="AU98" s="343"/>
      <c r="AV98" s="343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  <c r="BJ98" s="337"/>
      <c r="BK98" s="338" t="str">
        <f>IF(BD98="","",VLOOKUP(BD98,'丸亀　使用シート２'!$B$3:$E$42,4,0))</f>
        <v/>
      </c>
      <c r="BL98" s="338"/>
      <c r="BM98" s="338"/>
      <c r="BN98" s="338"/>
      <c r="BO98" s="338"/>
      <c r="BP98" s="338"/>
      <c r="BQ98" s="338"/>
      <c r="BR98" s="112"/>
      <c r="BS98" s="112"/>
      <c r="BT98" s="112"/>
      <c r="BU98" s="112"/>
      <c r="BV98" s="112"/>
      <c r="BW98" s="112"/>
      <c r="BX98" s="112"/>
      <c r="BY98" s="98" t="str">
        <f>IF(X98="","",AP98+#REF!)</f>
        <v/>
      </c>
      <c r="BZ98" s="30" t="str">
        <f t="shared" si="1"/>
        <v/>
      </c>
      <c r="CA98" s="21" t="str">
        <f>IF(BD98="","",VLOOKUP(BD98,'丸亀　使用シート２'!$B$3:$E$42,2,0))</f>
        <v/>
      </c>
      <c r="CB98" s="21"/>
    </row>
    <row r="99" spans="1:80">
      <c r="A99" s="339" t="str">
        <f>IF(ご入力シート!A99="","",ご入力シート!A99)</f>
        <v/>
      </c>
      <c r="B99" s="339"/>
      <c r="C99" s="339" t="str">
        <f>IF(ご入力シート!C99="","",ご入力シート!C99)</f>
        <v/>
      </c>
      <c r="D99" s="339"/>
      <c r="E99" s="340" t="str">
        <f>IF(ご入力シート!E99="","",ご入力シート!E99)</f>
        <v/>
      </c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1" t="str">
        <f>IF(ご入力シート!X99="","",ご入力シート!X99)</f>
        <v/>
      </c>
      <c r="Y99" s="341"/>
      <c r="Z99" s="341"/>
      <c r="AA99" s="33" t="str">
        <f>ご入力シート!AA99</f>
        <v/>
      </c>
      <c r="AB99" s="342" t="str">
        <f>IF(ご入力シート!AB99="","",ご入力シート!AB99)</f>
        <v/>
      </c>
      <c r="AC99" s="342"/>
      <c r="AD99" s="342"/>
      <c r="AE99" s="342"/>
      <c r="AF99" s="342"/>
      <c r="AG99" s="342"/>
      <c r="AH99" s="342"/>
      <c r="AI99" s="344" t="str">
        <f>IF(ご入力シート!AI99="","",ご入力シート!AI99)</f>
        <v/>
      </c>
      <c r="AJ99" s="344"/>
      <c r="AK99" s="344"/>
      <c r="AL99" s="344"/>
      <c r="AM99" s="344"/>
      <c r="AN99" s="345" t="str">
        <f>IF(ご入力シート!AN99="","",ご入力シート!AN99)</f>
        <v/>
      </c>
      <c r="AO99" s="345"/>
      <c r="AP99" s="343" t="str">
        <f>IF(ご入力シート!AP99="","",ご入力シート!AP99)</f>
        <v/>
      </c>
      <c r="AQ99" s="343"/>
      <c r="AR99" s="343"/>
      <c r="AS99" s="343"/>
      <c r="AT99" s="343"/>
      <c r="AU99" s="343"/>
      <c r="AV99" s="343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  <c r="BJ99" s="337"/>
      <c r="BK99" s="338" t="str">
        <f>IF(BD99="","",VLOOKUP(BD99,'丸亀　使用シート２'!$B$3:$E$42,4,0))</f>
        <v/>
      </c>
      <c r="BL99" s="338"/>
      <c r="BM99" s="338"/>
      <c r="BN99" s="338"/>
      <c r="BO99" s="338"/>
      <c r="BP99" s="338"/>
      <c r="BQ99" s="338"/>
      <c r="BR99" s="112"/>
      <c r="BS99" s="112"/>
      <c r="BT99" s="112"/>
      <c r="BU99" s="112"/>
      <c r="BV99" s="112"/>
      <c r="BW99" s="112"/>
      <c r="BX99" s="112"/>
      <c r="BY99" s="98" t="str">
        <f>IF(X99="","",AP99+#REF!)</f>
        <v/>
      </c>
      <c r="BZ99" s="30" t="str">
        <f t="shared" si="1"/>
        <v/>
      </c>
      <c r="CA99" s="21" t="str">
        <f>IF(BD99="","",VLOOKUP(BD99,'丸亀　使用シート２'!$B$3:$E$42,2,0))</f>
        <v/>
      </c>
      <c r="CB99" s="21"/>
    </row>
    <row r="100" spans="1:80">
      <c r="A100" s="339" t="str">
        <f>IF(ご入力シート!A100="","",ご入力シート!A100)</f>
        <v/>
      </c>
      <c r="B100" s="339"/>
      <c r="C100" s="339" t="str">
        <f>IF(ご入力シート!C100="","",ご入力シート!C100)</f>
        <v/>
      </c>
      <c r="D100" s="339"/>
      <c r="E100" s="340" t="str">
        <f>IF(ご入力シート!E100="","",ご入力シート!E100)</f>
        <v/>
      </c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1" t="str">
        <f>IF(ご入力シート!X100="","",ご入力シート!X100)</f>
        <v/>
      </c>
      <c r="Y100" s="341"/>
      <c r="Z100" s="341"/>
      <c r="AA100" s="33" t="str">
        <f>ご入力シート!AA100</f>
        <v/>
      </c>
      <c r="AB100" s="342" t="str">
        <f>IF(ご入力シート!AB100="","",ご入力シート!AB100)</f>
        <v/>
      </c>
      <c r="AC100" s="342"/>
      <c r="AD100" s="342"/>
      <c r="AE100" s="342"/>
      <c r="AF100" s="342"/>
      <c r="AG100" s="342"/>
      <c r="AH100" s="342"/>
      <c r="AI100" s="344" t="str">
        <f>IF(ご入力シート!AI100="","",ご入力シート!AI100)</f>
        <v/>
      </c>
      <c r="AJ100" s="344"/>
      <c r="AK100" s="344"/>
      <c r="AL100" s="344"/>
      <c r="AM100" s="344"/>
      <c r="AN100" s="345" t="str">
        <f>IF(ご入力シート!AN100="","",ご入力シート!AN100)</f>
        <v/>
      </c>
      <c r="AO100" s="345"/>
      <c r="AP100" s="343" t="str">
        <f>IF(ご入力シート!AP100="","",ご入力シート!AP100)</f>
        <v/>
      </c>
      <c r="AQ100" s="343"/>
      <c r="AR100" s="343"/>
      <c r="AS100" s="343"/>
      <c r="AT100" s="343"/>
      <c r="AU100" s="343"/>
      <c r="AV100" s="343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8" t="str">
        <f>IF(BD100="","",VLOOKUP(BD100,'丸亀　使用シート２'!$B$3:$E$42,4,0))</f>
        <v/>
      </c>
      <c r="BL100" s="338"/>
      <c r="BM100" s="338"/>
      <c r="BN100" s="338"/>
      <c r="BO100" s="338"/>
      <c r="BP100" s="338"/>
      <c r="BQ100" s="338"/>
      <c r="BR100" s="112"/>
      <c r="BS100" s="112"/>
      <c r="BT100" s="112"/>
      <c r="BU100" s="112"/>
      <c r="BV100" s="112"/>
      <c r="BW100" s="112"/>
      <c r="BX100" s="112"/>
      <c r="BY100" s="98" t="str">
        <f>IF(X100="","",AP100+#REF!)</f>
        <v/>
      </c>
      <c r="BZ100" s="30" t="str">
        <f t="shared" ref="BZ100:BZ148" si="2">IF(AW100="","","✓")</f>
        <v/>
      </c>
      <c r="CA100" s="21" t="str">
        <f>IF(BD100="","",VLOOKUP(BD100,'丸亀　使用シート２'!$B$3:$E$42,2,0))</f>
        <v/>
      </c>
      <c r="CB100" s="21"/>
    </row>
    <row r="101" spans="1:80">
      <c r="A101" s="339" t="str">
        <f>IF(ご入力シート!A101="","",ご入力シート!A101)</f>
        <v/>
      </c>
      <c r="B101" s="339"/>
      <c r="C101" s="339" t="str">
        <f>IF(ご入力シート!C101="","",ご入力シート!C101)</f>
        <v/>
      </c>
      <c r="D101" s="339"/>
      <c r="E101" s="340" t="str">
        <f>IF(ご入力シート!E101="","",ご入力シート!E101)</f>
        <v/>
      </c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  <c r="W101" s="340"/>
      <c r="X101" s="341" t="str">
        <f>IF(ご入力シート!X101="","",ご入力シート!X101)</f>
        <v/>
      </c>
      <c r="Y101" s="341"/>
      <c r="Z101" s="341"/>
      <c r="AA101" s="33" t="str">
        <f>ご入力シート!AA101</f>
        <v/>
      </c>
      <c r="AB101" s="342" t="str">
        <f>IF(ご入力シート!AB101="","",ご入力シート!AB101)</f>
        <v/>
      </c>
      <c r="AC101" s="342"/>
      <c r="AD101" s="342"/>
      <c r="AE101" s="342"/>
      <c r="AF101" s="342"/>
      <c r="AG101" s="342"/>
      <c r="AH101" s="342"/>
      <c r="AI101" s="344" t="str">
        <f>IF(ご入力シート!AI101="","",ご入力シート!AI101)</f>
        <v/>
      </c>
      <c r="AJ101" s="344"/>
      <c r="AK101" s="344"/>
      <c r="AL101" s="344"/>
      <c r="AM101" s="344"/>
      <c r="AN101" s="345" t="str">
        <f>IF(ご入力シート!AN101="","",ご入力シート!AN101)</f>
        <v/>
      </c>
      <c r="AO101" s="345"/>
      <c r="AP101" s="343" t="str">
        <f>IF(ご入力シート!AP101="","",ご入力シート!AP101)</f>
        <v/>
      </c>
      <c r="AQ101" s="343"/>
      <c r="AR101" s="343"/>
      <c r="AS101" s="343"/>
      <c r="AT101" s="343"/>
      <c r="AU101" s="343"/>
      <c r="AV101" s="343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7"/>
      <c r="BH101" s="337"/>
      <c r="BI101" s="337"/>
      <c r="BJ101" s="337"/>
      <c r="BK101" s="338" t="str">
        <f>IF(BD101="","",VLOOKUP(BD101,'丸亀　使用シート２'!$B$3:$E$42,4,0))</f>
        <v/>
      </c>
      <c r="BL101" s="338"/>
      <c r="BM101" s="338"/>
      <c r="BN101" s="338"/>
      <c r="BO101" s="338"/>
      <c r="BP101" s="338"/>
      <c r="BQ101" s="338"/>
      <c r="BR101" s="112"/>
      <c r="BS101" s="112"/>
      <c r="BT101" s="112"/>
      <c r="BU101" s="112"/>
      <c r="BV101" s="112"/>
      <c r="BW101" s="112"/>
      <c r="BX101" s="112"/>
      <c r="BY101" s="98" t="str">
        <f>IF(X101="","",AP101+#REF!)</f>
        <v/>
      </c>
      <c r="BZ101" s="30" t="str">
        <f t="shared" si="2"/>
        <v/>
      </c>
      <c r="CA101" s="21" t="str">
        <f>IF(BD101="","",VLOOKUP(BD101,'丸亀　使用シート２'!$B$3:$E$42,2,0))</f>
        <v/>
      </c>
      <c r="CB101" s="21"/>
    </row>
    <row r="102" spans="1:80">
      <c r="A102" s="339" t="str">
        <f>IF(ご入力シート!A102="","",ご入力シート!A102)</f>
        <v/>
      </c>
      <c r="B102" s="339"/>
      <c r="C102" s="339" t="str">
        <f>IF(ご入力シート!C102="","",ご入力シート!C102)</f>
        <v/>
      </c>
      <c r="D102" s="339"/>
      <c r="E102" s="340" t="str">
        <f>IF(ご入力シート!E102="","",ご入力シート!E102)</f>
        <v/>
      </c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1" t="str">
        <f>IF(ご入力シート!X102="","",ご入力シート!X102)</f>
        <v/>
      </c>
      <c r="Y102" s="341"/>
      <c r="Z102" s="341"/>
      <c r="AA102" s="33" t="str">
        <f>ご入力シート!AA102</f>
        <v/>
      </c>
      <c r="AB102" s="342" t="str">
        <f>IF(ご入力シート!AB102="","",ご入力シート!AB102)</f>
        <v/>
      </c>
      <c r="AC102" s="342"/>
      <c r="AD102" s="342"/>
      <c r="AE102" s="342"/>
      <c r="AF102" s="342"/>
      <c r="AG102" s="342"/>
      <c r="AH102" s="342"/>
      <c r="AI102" s="344" t="str">
        <f>IF(ご入力シート!AI102="","",ご入力シート!AI102)</f>
        <v/>
      </c>
      <c r="AJ102" s="344"/>
      <c r="AK102" s="344"/>
      <c r="AL102" s="344"/>
      <c r="AM102" s="344"/>
      <c r="AN102" s="345" t="str">
        <f>IF(ご入力シート!AN102="","",ご入力シート!AN102)</f>
        <v/>
      </c>
      <c r="AO102" s="345"/>
      <c r="AP102" s="343" t="str">
        <f>IF(ご入力シート!AP102="","",ご入力シート!AP102)</f>
        <v/>
      </c>
      <c r="AQ102" s="343"/>
      <c r="AR102" s="343"/>
      <c r="AS102" s="343"/>
      <c r="AT102" s="343"/>
      <c r="AU102" s="343"/>
      <c r="AV102" s="343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  <c r="BJ102" s="337"/>
      <c r="BK102" s="338" t="str">
        <f>IF(BD102="","",VLOOKUP(BD102,'丸亀　使用シート２'!$B$3:$E$42,4,0))</f>
        <v/>
      </c>
      <c r="BL102" s="338"/>
      <c r="BM102" s="338"/>
      <c r="BN102" s="338"/>
      <c r="BO102" s="338"/>
      <c r="BP102" s="338"/>
      <c r="BQ102" s="338"/>
      <c r="BR102" s="112"/>
      <c r="BS102" s="112"/>
      <c r="BT102" s="112"/>
      <c r="BU102" s="112"/>
      <c r="BV102" s="112"/>
      <c r="BW102" s="112"/>
      <c r="BX102" s="112"/>
      <c r="BY102" s="98" t="str">
        <f>IF(X102="","",AP102+#REF!)</f>
        <v/>
      </c>
      <c r="BZ102" s="30" t="str">
        <f t="shared" si="2"/>
        <v/>
      </c>
      <c r="CA102" s="21" t="str">
        <f>IF(BD102="","",VLOOKUP(BD102,'丸亀　使用シート２'!$B$3:$E$42,2,0))</f>
        <v/>
      </c>
      <c r="CB102" s="21"/>
    </row>
    <row r="103" spans="1:80">
      <c r="A103" s="339" t="str">
        <f>IF(ご入力シート!A103="","",ご入力シート!A103)</f>
        <v/>
      </c>
      <c r="B103" s="339"/>
      <c r="C103" s="339" t="str">
        <f>IF(ご入力シート!C103="","",ご入力シート!C103)</f>
        <v/>
      </c>
      <c r="D103" s="339"/>
      <c r="E103" s="340" t="str">
        <f>IF(ご入力シート!E103="","",ご入力シート!E103)</f>
        <v/>
      </c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1" t="str">
        <f>IF(ご入力シート!X103="","",ご入力シート!X103)</f>
        <v/>
      </c>
      <c r="Y103" s="341"/>
      <c r="Z103" s="341"/>
      <c r="AA103" s="33" t="str">
        <f>ご入力シート!AA103</f>
        <v/>
      </c>
      <c r="AB103" s="342" t="str">
        <f>IF(ご入力シート!AB103="","",ご入力シート!AB103)</f>
        <v/>
      </c>
      <c r="AC103" s="342"/>
      <c r="AD103" s="342"/>
      <c r="AE103" s="342"/>
      <c r="AF103" s="342"/>
      <c r="AG103" s="342"/>
      <c r="AH103" s="342"/>
      <c r="AI103" s="344" t="str">
        <f>IF(ご入力シート!AI103="","",ご入力シート!AI103)</f>
        <v/>
      </c>
      <c r="AJ103" s="344"/>
      <c r="AK103" s="344"/>
      <c r="AL103" s="344"/>
      <c r="AM103" s="344"/>
      <c r="AN103" s="345" t="str">
        <f>IF(ご入力シート!AN103="","",ご入力シート!AN103)</f>
        <v/>
      </c>
      <c r="AO103" s="345"/>
      <c r="AP103" s="343" t="str">
        <f>IF(ご入力シート!AP103="","",ご入力シート!AP103)</f>
        <v/>
      </c>
      <c r="AQ103" s="343"/>
      <c r="AR103" s="343"/>
      <c r="AS103" s="343"/>
      <c r="AT103" s="343"/>
      <c r="AU103" s="343"/>
      <c r="AV103" s="343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  <c r="BJ103" s="337"/>
      <c r="BK103" s="338" t="str">
        <f>IF(BD103="","",VLOOKUP(BD103,'丸亀　使用シート２'!$B$3:$E$42,4,0))</f>
        <v/>
      </c>
      <c r="BL103" s="338"/>
      <c r="BM103" s="338"/>
      <c r="BN103" s="338"/>
      <c r="BO103" s="338"/>
      <c r="BP103" s="338"/>
      <c r="BQ103" s="338"/>
      <c r="BR103" s="112"/>
      <c r="BS103" s="112"/>
      <c r="BT103" s="112"/>
      <c r="BU103" s="112"/>
      <c r="BV103" s="112"/>
      <c r="BW103" s="112"/>
      <c r="BX103" s="112"/>
      <c r="BY103" s="98" t="str">
        <f>IF(X103="","",AP103+#REF!)</f>
        <v/>
      </c>
      <c r="BZ103" s="30" t="str">
        <f t="shared" si="2"/>
        <v/>
      </c>
      <c r="CA103" s="21" t="str">
        <f>IF(BD103="","",VLOOKUP(BD103,'丸亀　使用シート２'!$B$3:$E$42,2,0))</f>
        <v/>
      </c>
      <c r="CB103" s="21"/>
    </row>
    <row r="104" spans="1:80">
      <c r="A104" s="339" t="str">
        <f>IF(ご入力シート!A104="","",ご入力シート!A104)</f>
        <v/>
      </c>
      <c r="B104" s="339"/>
      <c r="C104" s="339" t="str">
        <f>IF(ご入力シート!C104="","",ご入力シート!C104)</f>
        <v/>
      </c>
      <c r="D104" s="339"/>
      <c r="E104" s="340" t="str">
        <f>IF(ご入力シート!E104="","",ご入力シート!E104)</f>
        <v/>
      </c>
      <c r="F104" s="340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1" t="str">
        <f>IF(ご入力シート!X104="","",ご入力シート!X104)</f>
        <v/>
      </c>
      <c r="Y104" s="341"/>
      <c r="Z104" s="341"/>
      <c r="AA104" s="33" t="str">
        <f>ご入力シート!AA104</f>
        <v/>
      </c>
      <c r="AB104" s="342" t="str">
        <f>IF(ご入力シート!AB104="","",ご入力シート!AB104)</f>
        <v/>
      </c>
      <c r="AC104" s="342"/>
      <c r="AD104" s="342"/>
      <c r="AE104" s="342"/>
      <c r="AF104" s="342"/>
      <c r="AG104" s="342"/>
      <c r="AH104" s="342"/>
      <c r="AI104" s="344" t="str">
        <f>IF(ご入力シート!AI104="","",ご入力シート!AI104)</f>
        <v/>
      </c>
      <c r="AJ104" s="344"/>
      <c r="AK104" s="344"/>
      <c r="AL104" s="344"/>
      <c r="AM104" s="344"/>
      <c r="AN104" s="345" t="str">
        <f>IF(ご入力シート!AN104="","",ご入力シート!AN104)</f>
        <v/>
      </c>
      <c r="AO104" s="345"/>
      <c r="AP104" s="343" t="str">
        <f>IF(ご入力シート!AP104="","",ご入力シート!AP104)</f>
        <v/>
      </c>
      <c r="AQ104" s="343"/>
      <c r="AR104" s="343"/>
      <c r="AS104" s="343"/>
      <c r="AT104" s="343"/>
      <c r="AU104" s="343"/>
      <c r="AV104" s="343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7"/>
      <c r="BH104" s="337"/>
      <c r="BI104" s="337"/>
      <c r="BJ104" s="337"/>
      <c r="BK104" s="338" t="str">
        <f>IF(BD104="","",VLOOKUP(BD104,'丸亀　使用シート２'!$B$3:$E$42,4,0))</f>
        <v/>
      </c>
      <c r="BL104" s="338"/>
      <c r="BM104" s="338"/>
      <c r="BN104" s="338"/>
      <c r="BO104" s="338"/>
      <c r="BP104" s="338"/>
      <c r="BQ104" s="338"/>
      <c r="BR104" s="112"/>
      <c r="BS104" s="112"/>
      <c r="BT104" s="112"/>
      <c r="BU104" s="112"/>
      <c r="BV104" s="112"/>
      <c r="BW104" s="112"/>
      <c r="BX104" s="112"/>
      <c r="BY104" s="98" t="str">
        <f>IF(X104="","",AP104+#REF!)</f>
        <v/>
      </c>
      <c r="BZ104" s="30" t="str">
        <f t="shared" si="2"/>
        <v/>
      </c>
      <c r="CA104" s="21" t="str">
        <f>IF(BD104="","",VLOOKUP(BD104,'丸亀　使用シート２'!$B$3:$E$42,2,0))</f>
        <v/>
      </c>
      <c r="CB104" s="21"/>
    </row>
    <row r="105" spans="1:80">
      <c r="A105" s="339" t="str">
        <f>IF(ご入力シート!A105="","",ご入力シート!A105)</f>
        <v/>
      </c>
      <c r="B105" s="339"/>
      <c r="C105" s="339" t="str">
        <f>IF(ご入力シート!C105="","",ご入力シート!C105)</f>
        <v/>
      </c>
      <c r="D105" s="339"/>
      <c r="E105" s="340" t="str">
        <f>IF(ご入力シート!E105="","",ご入力シート!E105)</f>
        <v/>
      </c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1" t="str">
        <f>IF(ご入力シート!X105="","",ご入力シート!X105)</f>
        <v/>
      </c>
      <c r="Y105" s="341"/>
      <c r="Z105" s="341"/>
      <c r="AA105" s="33" t="str">
        <f>ご入力シート!AA105</f>
        <v/>
      </c>
      <c r="AB105" s="342" t="str">
        <f>IF(ご入力シート!AB105="","",ご入力シート!AB105)</f>
        <v/>
      </c>
      <c r="AC105" s="342"/>
      <c r="AD105" s="342"/>
      <c r="AE105" s="342"/>
      <c r="AF105" s="342"/>
      <c r="AG105" s="342"/>
      <c r="AH105" s="342"/>
      <c r="AI105" s="344" t="str">
        <f>IF(ご入力シート!AI105="","",ご入力シート!AI105)</f>
        <v/>
      </c>
      <c r="AJ105" s="344"/>
      <c r="AK105" s="344"/>
      <c r="AL105" s="344"/>
      <c r="AM105" s="344"/>
      <c r="AN105" s="345" t="str">
        <f>IF(ご入力シート!AN105="","",ご入力シート!AN105)</f>
        <v/>
      </c>
      <c r="AO105" s="345"/>
      <c r="AP105" s="343" t="str">
        <f>IF(ご入力シート!AP105="","",ご入力シート!AP105)</f>
        <v/>
      </c>
      <c r="AQ105" s="343"/>
      <c r="AR105" s="343"/>
      <c r="AS105" s="343"/>
      <c r="AT105" s="343"/>
      <c r="AU105" s="343"/>
      <c r="AV105" s="343"/>
      <c r="AW105" s="337"/>
      <c r="AX105" s="337"/>
      <c r="AY105" s="337"/>
      <c r="AZ105" s="337"/>
      <c r="BA105" s="337"/>
      <c r="BB105" s="337"/>
      <c r="BC105" s="337"/>
      <c r="BD105" s="337"/>
      <c r="BE105" s="337"/>
      <c r="BF105" s="337"/>
      <c r="BG105" s="337"/>
      <c r="BH105" s="337"/>
      <c r="BI105" s="337"/>
      <c r="BJ105" s="337"/>
      <c r="BK105" s="338" t="str">
        <f>IF(BD105="","",VLOOKUP(BD105,'丸亀　使用シート２'!$B$3:$E$42,4,0))</f>
        <v/>
      </c>
      <c r="BL105" s="338"/>
      <c r="BM105" s="338"/>
      <c r="BN105" s="338"/>
      <c r="BO105" s="338"/>
      <c r="BP105" s="338"/>
      <c r="BQ105" s="338"/>
      <c r="BR105" s="112"/>
      <c r="BS105" s="112"/>
      <c r="BT105" s="112"/>
      <c r="BU105" s="112"/>
      <c r="BV105" s="112"/>
      <c r="BW105" s="112"/>
      <c r="BX105" s="112"/>
      <c r="BY105" s="98" t="str">
        <f>IF(X105="","",AP105+#REF!)</f>
        <v/>
      </c>
      <c r="BZ105" s="30" t="str">
        <f t="shared" si="2"/>
        <v/>
      </c>
      <c r="CA105" s="21" t="str">
        <f>IF(BD105="","",VLOOKUP(BD105,'丸亀　使用シート２'!$B$3:$E$42,2,0))</f>
        <v/>
      </c>
      <c r="CB105" s="21"/>
    </row>
    <row r="106" spans="1:80">
      <c r="A106" s="339" t="str">
        <f>IF(ご入力シート!A106="","",ご入力シート!A106)</f>
        <v/>
      </c>
      <c r="B106" s="339"/>
      <c r="C106" s="339" t="str">
        <f>IF(ご入力シート!C106="","",ご入力シート!C106)</f>
        <v/>
      </c>
      <c r="D106" s="339"/>
      <c r="E106" s="340" t="str">
        <f>IF(ご入力シート!E106="","",ご入力シート!E106)</f>
        <v/>
      </c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1" t="str">
        <f>IF(ご入力シート!X106="","",ご入力シート!X106)</f>
        <v/>
      </c>
      <c r="Y106" s="341"/>
      <c r="Z106" s="341"/>
      <c r="AA106" s="33" t="str">
        <f>ご入力シート!AA106</f>
        <v/>
      </c>
      <c r="AB106" s="342" t="str">
        <f>IF(ご入力シート!AB106="","",ご入力シート!AB106)</f>
        <v/>
      </c>
      <c r="AC106" s="342"/>
      <c r="AD106" s="342"/>
      <c r="AE106" s="342"/>
      <c r="AF106" s="342"/>
      <c r="AG106" s="342"/>
      <c r="AH106" s="342"/>
      <c r="AI106" s="344" t="str">
        <f>IF(ご入力シート!AI106="","",ご入力シート!AI106)</f>
        <v/>
      </c>
      <c r="AJ106" s="344"/>
      <c r="AK106" s="344"/>
      <c r="AL106" s="344"/>
      <c r="AM106" s="344"/>
      <c r="AN106" s="345" t="str">
        <f>IF(ご入力シート!AN106="","",ご入力シート!AN106)</f>
        <v/>
      </c>
      <c r="AO106" s="345"/>
      <c r="AP106" s="343" t="str">
        <f>IF(ご入力シート!AP106="","",ご入力シート!AP106)</f>
        <v/>
      </c>
      <c r="AQ106" s="343"/>
      <c r="AR106" s="343"/>
      <c r="AS106" s="343"/>
      <c r="AT106" s="343"/>
      <c r="AU106" s="343"/>
      <c r="AV106" s="343"/>
      <c r="AW106" s="337"/>
      <c r="AX106" s="337"/>
      <c r="AY106" s="337"/>
      <c r="AZ106" s="337"/>
      <c r="BA106" s="337"/>
      <c r="BB106" s="337"/>
      <c r="BC106" s="337"/>
      <c r="BD106" s="337"/>
      <c r="BE106" s="337"/>
      <c r="BF106" s="337"/>
      <c r="BG106" s="337"/>
      <c r="BH106" s="337"/>
      <c r="BI106" s="337"/>
      <c r="BJ106" s="337"/>
      <c r="BK106" s="338" t="str">
        <f>IF(BD106="","",VLOOKUP(BD106,'丸亀　使用シート２'!$B$3:$E$42,4,0))</f>
        <v/>
      </c>
      <c r="BL106" s="338"/>
      <c r="BM106" s="338"/>
      <c r="BN106" s="338"/>
      <c r="BO106" s="338"/>
      <c r="BP106" s="338"/>
      <c r="BQ106" s="338"/>
      <c r="BR106" s="112"/>
      <c r="BS106" s="112"/>
      <c r="BT106" s="112"/>
      <c r="BU106" s="112"/>
      <c r="BV106" s="112"/>
      <c r="BW106" s="112"/>
      <c r="BX106" s="112"/>
      <c r="BY106" s="98" t="str">
        <f>IF(X106="","",AP106+#REF!)</f>
        <v/>
      </c>
      <c r="BZ106" s="30" t="str">
        <f t="shared" si="2"/>
        <v/>
      </c>
      <c r="CA106" s="21" t="str">
        <f>IF(BD106="","",VLOOKUP(BD106,'丸亀　使用シート２'!$B$3:$E$42,2,0))</f>
        <v/>
      </c>
      <c r="CB106" s="21"/>
    </row>
    <row r="107" spans="1:80">
      <c r="A107" s="339" t="str">
        <f>IF(ご入力シート!A107="","",ご入力シート!A107)</f>
        <v/>
      </c>
      <c r="B107" s="339"/>
      <c r="C107" s="339" t="str">
        <f>IF(ご入力シート!C107="","",ご入力シート!C107)</f>
        <v/>
      </c>
      <c r="D107" s="339"/>
      <c r="E107" s="340" t="str">
        <f>IF(ご入力シート!E107="","",ご入力シート!E107)</f>
        <v/>
      </c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1" t="str">
        <f>IF(ご入力シート!X107="","",ご入力シート!X107)</f>
        <v/>
      </c>
      <c r="Y107" s="341"/>
      <c r="Z107" s="341"/>
      <c r="AA107" s="33" t="str">
        <f>ご入力シート!AA107</f>
        <v/>
      </c>
      <c r="AB107" s="342" t="str">
        <f>IF(ご入力シート!AB107="","",ご入力シート!AB107)</f>
        <v/>
      </c>
      <c r="AC107" s="342"/>
      <c r="AD107" s="342"/>
      <c r="AE107" s="342"/>
      <c r="AF107" s="342"/>
      <c r="AG107" s="342"/>
      <c r="AH107" s="342"/>
      <c r="AI107" s="344" t="str">
        <f>IF(ご入力シート!AI107="","",ご入力シート!AI107)</f>
        <v/>
      </c>
      <c r="AJ107" s="344"/>
      <c r="AK107" s="344"/>
      <c r="AL107" s="344"/>
      <c r="AM107" s="344"/>
      <c r="AN107" s="345" t="str">
        <f>IF(ご入力シート!AN107="","",ご入力シート!AN107)</f>
        <v/>
      </c>
      <c r="AO107" s="345"/>
      <c r="AP107" s="343" t="str">
        <f>IF(ご入力シート!AP107="","",ご入力シート!AP107)</f>
        <v/>
      </c>
      <c r="AQ107" s="343"/>
      <c r="AR107" s="343"/>
      <c r="AS107" s="343"/>
      <c r="AT107" s="343"/>
      <c r="AU107" s="343"/>
      <c r="AV107" s="343"/>
      <c r="AW107" s="337"/>
      <c r="AX107" s="337"/>
      <c r="AY107" s="337"/>
      <c r="AZ107" s="337"/>
      <c r="BA107" s="337"/>
      <c r="BB107" s="337"/>
      <c r="BC107" s="337"/>
      <c r="BD107" s="337"/>
      <c r="BE107" s="337"/>
      <c r="BF107" s="337"/>
      <c r="BG107" s="337"/>
      <c r="BH107" s="337"/>
      <c r="BI107" s="337"/>
      <c r="BJ107" s="337"/>
      <c r="BK107" s="338" t="str">
        <f>IF(BD107="","",VLOOKUP(BD107,'丸亀　使用シート２'!$B$3:$E$42,4,0))</f>
        <v/>
      </c>
      <c r="BL107" s="338"/>
      <c r="BM107" s="338"/>
      <c r="BN107" s="338"/>
      <c r="BO107" s="338"/>
      <c r="BP107" s="338"/>
      <c r="BQ107" s="338"/>
      <c r="BR107" s="112"/>
      <c r="BS107" s="112"/>
      <c r="BT107" s="112"/>
      <c r="BU107" s="112"/>
      <c r="BV107" s="112"/>
      <c r="BW107" s="112"/>
      <c r="BX107" s="112"/>
      <c r="BY107" s="98" t="str">
        <f>IF(X107="","",AP107+#REF!)</f>
        <v/>
      </c>
      <c r="BZ107" s="30" t="str">
        <f t="shared" si="2"/>
        <v/>
      </c>
      <c r="CA107" s="21" t="str">
        <f>IF(BD107="","",VLOOKUP(BD107,'丸亀　使用シート２'!$B$3:$E$42,2,0))</f>
        <v/>
      </c>
      <c r="CB107" s="21"/>
    </row>
    <row r="108" spans="1:80">
      <c r="A108" s="339" t="str">
        <f>IF(ご入力シート!A108="","",ご入力シート!A108)</f>
        <v/>
      </c>
      <c r="B108" s="339"/>
      <c r="C108" s="339" t="str">
        <f>IF(ご入力シート!C108="","",ご入力シート!C108)</f>
        <v/>
      </c>
      <c r="D108" s="339"/>
      <c r="E108" s="340" t="str">
        <f>IF(ご入力シート!E108="","",ご入力シート!E108)</f>
        <v/>
      </c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1" t="str">
        <f>IF(ご入力シート!X108="","",ご入力シート!X108)</f>
        <v/>
      </c>
      <c r="Y108" s="341"/>
      <c r="Z108" s="341"/>
      <c r="AA108" s="33" t="str">
        <f>ご入力シート!AA108</f>
        <v/>
      </c>
      <c r="AB108" s="342" t="str">
        <f>IF(ご入力シート!AB108="","",ご入力シート!AB108)</f>
        <v/>
      </c>
      <c r="AC108" s="342"/>
      <c r="AD108" s="342"/>
      <c r="AE108" s="342"/>
      <c r="AF108" s="342"/>
      <c r="AG108" s="342"/>
      <c r="AH108" s="342"/>
      <c r="AI108" s="344" t="str">
        <f>IF(ご入力シート!AI108="","",ご入力シート!AI108)</f>
        <v/>
      </c>
      <c r="AJ108" s="344"/>
      <c r="AK108" s="344"/>
      <c r="AL108" s="344"/>
      <c r="AM108" s="344"/>
      <c r="AN108" s="345" t="str">
        <f>IF(ご入力シート!AN108="","",ご入力シート!AN108)</f>
        <v/>
      </c>
      <c r="AO108" s="345"/>
      <c r="AP108" s="343" t="str">
        <f>IF(ご入力シート!AP108="","",ご入力シート!AP108)</f>
        <v/>
      </c>
      <c r="AQ108" s="343"/>
      <c r="AR108" s="343"/>
      <c r="AS108" s="343"/>
      <c r="AT108" s="343"/>
      <c r="AU108" s="343"/>
      <c r="AV108" s="343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337"/>
      <c r="BJ108" s="337"/>
      <c r="BK108" s="338" t="str">
        <f>IF(BD108="","",VLOOKUP(BD108,'丸亀　使用シート２'!$B$3:$E$42,4,0))</f>
        <v/>
      </c>
      <c r="BL108" s="338"/>
      <c r="BM108" s="338"/>
      <c r="BN108" s="338"/>
      <c r="BO108" s="338"/>
      <c r="BP108" s="338"/>
      <c r="BQ108" s="338"/>
      <c r="BR108" s="112"/>
      <c r="BS108" s="112"/>
      <c r="BT108" s="112"/>
      <c r="BU108" s="112"/>
      <c r="BV108" s="112"/>
      <c r="BW108" s="112"/>
      <c r="BX108" s="112"/>
      <c r="BY108" s="98" t="str">
        <f>IF(X108="","",AP108+#REF!)</f>
        <v/>
      </c>
      <c r="BZ108" s="30" t="str">
        <f t="shared" si="2"/>
        <v/>
      </c>
      <c r="CA108" s="21" t="str">
        <f>IF(BD108="","",VLOOKUP(BD108,'丸亀　使用シート２'!$B$3:$E$42,2,0))</f>
        <v/>
      </c>
      <c r="CB108" s="21"/>
    </row>
    <row r="109" spans="1:80">
      <c r="A109" s="339" t="str">
        <f>IF(ご入力シート!A109="","",ご入力シート!A109)</f>
        <v/>
      </c>
      <c r="B109" s="339"/>
      <c r="C109" s="339" t="str">
        <f>IF(ご入力シート!C109="","",ご入力シート!C109)</f>
        <v/>
      </c>
      <c r="D109" s="339"/>
      <c r="E109" s="340" t="str">
        <f>IF(ご入力シート!E109="","",ご入力シート!E109)</f>
        <v/>
      </c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1" t="str">
        <f>IF(ご入力シート!X109="","",ご入力シート!X109)</f>
        <v/>
      </c>
      <c r="Y109" s="341"/>
      <c r="Z109" s="341"/>
      <c r="AA109" s="33" t="str">
        <f>ご入力シート!AA109</f>
        <v/>
      </c>
      <c r="AB109" s="342" t="str">
        <f>IF(ご入力シート!AB109="","",ご入力シート!AB109)</f>
        <v/>
      </c>
      <c r="AC109" s="342"/>
      <c r="AD109" s="342"/>
      <c r="AE109" s="342"/>
      <c r="AF109" s="342"/>
      <c r="AG109" s="342"/>
      <c r="AH109" s="342"/>
      <c r="AI109" s="344" t="str">
        <f>IF(ご入力シート!AI109="","",ご入力シート!AI109)</f>
        <v/>
      </c>
      <c r="AJ109" s="344"/>
      <c r="AK109" s="344"/>
      <c r="AL109" s="344"/>
      <c r="AM109" s="344"/>
      <c r="AN109" s="345" t="str">
        <f>IF(ご入力シート!AN109="","",ご入力シート!AN109)</f>
        <v/>
      </c>
      <c r="AO109" s="345"/>
      <c r="AP109" s="343" t="str">
        <f>IF(ご入力シート!AP109="","",ご入力シート!AP109)</f>
        <v/>
      </c>
      <c r="AQ109" s="343"/>
      <c r="AR109" s="343"/>
      <c r="AS109" s="343"/>
      <c r="AT109" s="343"/>
      <c r="AU109" s="343"/>
      <c r="AV109" s="343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337"/>
      <c r="BJ109" s="337"/>
      <c r="BK109" s="338" t="str">
        <f>IF(BD109="","",VLOOKUP(BD109,'丸亀　使用シート２'!$B$3:$E$42,4,0))</f>
        <v/>
      </c>
      <c r="BL109" s="338"/>
      <c r="BM109" s="338"/>
      <c r="BN109" s="338"/>
      <c r="BO109" s="338"/>
      <c r="BP109" s="338"/>
      <c r="BQ109" s="338"/>
      <c r="BR109" s="112"/>
      <c r="BS109" s="112"/>
      <c r="BT109" s="112"/>
      <c r="BU109" s="112"/>
      <c r="BV109" s="112"/>
      <c r="BW109" s="112"/>
      <c r="BX109" s="112"/>
      <c r="BY109" s="98" t="str">
        <f>IF(X109="","",AP109+#REF!)</f>
        <v/>
      </c>
      <c r="BZ109" s="30" t="str">
        <f t="shared" si="2"/>
        <v/>
      </c>
      <c r="CA109" s="21" t="str">
        <f>IF(BD109="","",VLOOKUP(BD109,'丸亀　使用シート２'!$B$3:$E$42,2,0))</f>
        <v/>
      </c>
      <c r="CB109" s="21"/>
    </row>
    <row r="110" spans="1:80">
      <c r="A110" s="339" t="str">
        <f>IF(ご入力シート!A110="","",ご入力シート!A110)</f>
        <v/>
      </c>
      <c r="B110" s="339"/>
      <c r="C110" s="339" t="str">
        <f>IF(ご入力シート!C110="","",ご入力シート!C110)</f>
        <v/>
      </c>
      <c r="D110" s="339"/>
      <c r="E110" s="340" t="str">
        <f>IF(ご入力シート!E110="","",ご入力シート!E110)</f>
        <v/>
      </c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1" t="str">
        <f>IF(ご入力シート!X110="","",ご入力シート!X110)</f>
        <v/>
      </c>
      <c r="Y110" s="341"/>
      <c r="Z110" s="341"/>
      <c r="AA110" s="33" t="str">
        <f>ご入力シート!AA110</f>
        <v/>
      </c>
      <c r="AB110" s="342" t="str">
        <f>IF(ご入力シート!AB110="","",ご入力シート!AB110)</f>
        <v/>
      </c>
      <c r="AC110" s="342"/>
      <c r="AD110" s="342"/>
      <c r="AE110" s="342"/>
      <c r="AF110" s="342"/>
      <c r="AG110" s="342"/>
      <c r="AH110" s="342"/>
      <c r="AI110" s="344" t="str">
        <f>IF(ご入力シート!AI110="","",ご入力シート!AI110)</f>
        <v/>
      </c>
      <c r="AJ110" s="344"/>
      <c r="AK110" s="344"/>
      <c r="AL110" s="344"/>
      <c r="AM110" s="344"/>
      <c r="AN110" s="345" t="str">
        <f>IF(ご入力シート!AN110="","",ご入力シート!AN110)</f>
        <v/>
      </c>
      <c r="AO110" s="345"/>
      <c r="AP110" s="343" t="str">
        <f>IF(ご入力シート!AP110="","",ご入力シート!AP110)</f>
        <v/>
      </c>
      <c r="AQ110" s="343"/>
      <c r="AR110" s="343"/>
      <c r="AS110" s="343"/>
      <c r="AT110" s="343"/>
      <c r="AU110" s="343"/>
      <c r="AV110" s="343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7"/>
      <c r="BH110" s="337"/>
      <c r="BI110" s="337"/>
      <c r="BJ110" s="337"/>
      <c r="BK110" s="338" t="str">
        <f>IF(BD110="","",VLOOKUP(BD110,'丸亀　使用シート２'!$B$3:$E$42,4,0))</f>
        <v/>
      </c>
      <c r="BL110" s="338"/>
      <c r="BM110" s="338"/>
      <c r="BN110" s="338"/>
      <c r="BO110" s="338"/>
      <c r="BP110" s="338"/>
      <c r="BQ110" s="338"/>
      <c r="BR110" s="112"/>
      <c r="BS110" s="112"/>
      <c r="BT110" s="112"/>
      <c r="BU110" s="112"/>
      <c r="BV110" s="112"/>
      <c r="BW110" s="112"/>
      <c r="BX110" s="112"/>
      <c r="BY110" s="98" t="str">
        <f>IF(X110="","",AP110+#REF!)</f>
        <v/>
      </c>
      <c r="BZ110" s="30" t="str">
        <f t="shared" si="2"/>
        <v/>
      </c>
      <c r="CA110" s="21" t="str">
        <f>IF(BD110="","",VLOOKUP(BD110,'丸亀　使用シート２'!$B$3:$E$42,2,0))</f>
        <v/>
      </c>
      <c r="CB110" s="21"/>
    </row>
    <row r="111" spans="1:80">
      <c r="A111" s="339" t="str">
        <f>IF(ご入力シート!A111="","",ご入力シート!A111)</f>
        <v/>
      </c>
      <c r="B111" s="339"/>
      <c r="C111" s="339" t="str">
        <f>IF(ご入力シート!C111="","",ご入力シート!C111)</f>
        <v/>
      </c>
      <c r="D111" s="339"/>
      <c r="E111" s="340" t="str">
        <f>IF(ご入力シート!E111="","",ご入力シート!E111)</f>
        <v/>
      </c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1" t="str">
        <f>IF(ご入力シート!X111="","",ご入力シート!X111)</f>
        <v/>
      </c>
      <c r="Y111" s="341"/>
      <c r="Z111" s="341"/>
      <c r="AA111" s="33" t="str">
        <f>ご入力シート!AA111</f>
        <v/>
      </c>
      <c r="AB111" s="342" t="str">
        <f>IF(ご入力シート!AB111="","",ご入力シート!AB111)</f>
        <v/>
      </c>
      <c r="AC111" s="342"/>
      <c r="AD111" s="342"/>
      <c r="AE111" s="342"/>
      <c r="AF111" s="342"/>
      <c r="AG111" s="342"/>
      <c r="AH111" s="342"/>
      <c r="AI111" s="344" t="str">
        <f>IF(ご入力シート!AI111="","",ご入力シート!AI111)</f>
        <v/>
      </c>
      <c r="AJ111" s="344"/>
      <c r="AK111" s="344"/>
      <c r="AL111" s="344"/>
      <c r="AM111" s="344"/>
      <c r="AN111" s="345" t="str">
        <f>IF(ご入力シート!AN111="","",ご入力シート!AN111)</f>
        <v/>
      </c>
      <c r="AO111" s="345"/>
      <c r="AP111" s="343" t="str">
        <f>IF(ご入力シート!AP111="","",ご入力シート!AP111)</f>
        <v/>
      </c>
      <c r="AQ111" s="343"/>
      <c r="AR111" s="343"/>
      <c r="AS111" s="343"/>
      <c r="AT111" s="343"/>
      <c r="AU111" s="343"/>
      <c r="AV111" s="343"/>
      <c r="AW111" s="337"/>
      <c r="AX111" s="337"/>
      <c r="AY111" s="337"/>
      <c r="AZ111" s="337"/>
      <c r="BA111" s="337"/>
      <c r="BB111" s="337"/>
      <c r="BC111" s="337"/>
      <c r="BD111" s="337"/>
      <c r="BE111" s="337"/>
      <c r="BF111" s="337"/>
      <c r="BG111" s="337"/>
      <c r="BH111" s="337"/>
      <c r="BI111" s="337"/>
      <c r="BJ111" s="337"/>
      <c r="BK111" s="338" t="str">
        <f>IF(BD111="","",VLOOKUP(BD111,'丸亀　使用シート２'!$B$3:$E$42,4,0))</f>
        <v/>
      </c>
      <c r="BL111" s="338"/>
      <c r="BM111" s="338"/>
      <c r="BN111" s="338"/>
      <c r="BO111" s="338"/>
      <c r="BP111" s="338"/>
      <c r="BQ111" s="338"/>
      <c r="BR111" s="112"/>
      <c r="BS111" s="112"/>
      <c r="BT111" s="112"/>
      <c r="BU111" s="112"/>
      <c r="BV111" s="112"/>
      <c r="BW111" s="112"/>
      <c r="BX111" s="112"/>
      <c r="BY111" s="98" t="str">
        <f>IF(X111="","",AP111+#REF!)</f>
        <v/>
      </c>
      <c r="BZ111" s="30" t="str">
        <f t="shared" si="2"/>
        <v/>
      </c>
      <c r="CA111" s="21" t="str">
        <f>IF(BD111="","",VLOOKUP(BD111,'丸亀　使用シート２'!$B$3:$E$42,2,0))</f>
        <v/>
      </c>
      <c r="CB111" s="21"/>
    </row>
    <row r="112" spans="1:80">
      <c r="A112" s="339" t="str">
        <f>IF(ご入力シート!A112="","",ご入力シート!A112)</f>
        <v/>
      </c>
      <c r="B112" s="339"/>
      <c r="C112" s="339" t="str">
        <f>IF(ご入力シート!C112="","",ご入力シート!C112)</f>
        <v/>
      </c>
      <c r="D112" s="339"/>
      <c r="E112" s="340" t="str">
        <f>IF(ご入力シート!E112="","",ご入力シート!E112)</f>
        <v/>
      </c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X112" s="341" t="str">
        <f>IF(ご入力シート!X112="","",ご入力シート!X112)</f>
        <v/>
      </c>
      <c r="Y112" s="341"/>
      <c r="Z112" s="341"/>
      <c r="AA112" s="33" t="str">
        <f>ご入力シート!AA112</f>
        <v/>
      </c>
      <c r="AB112" s="342" t="str">
        <f>IF(ご入力シート!AB112="","",ご入力シート!AB112)</f>
        <v/>
      </c>
      <c r="AC112" s="342"/>
      <c r="AD112" s="342"/>
      <c r="AE112" s="342"/>
      <c r="AF112" s="342"/>
      <c r="AG112" s="342"/>
      <c r="AH112" s="342"/>
      <c r="AI112" s="344" t="str">
        <f>IF(ご入力シート!AI112="","",ご入力シート!AI112)</f>
        <v/>
      </c>
      <c r="AJ112" s="344"/>
      <c r="AK112" s="344"/>
      <c r="AL112" s="344"/>
      <c r="AM112" s="344"/>
      <c r="AN112" s="345" t="str">
        <f>IF(ご入力シート!AN112="","",ご入力シート!AN112)</f>
        <v/>
      </c>
      <c r="AO112" s="345"/>
      <c r="AP112" s="343" t="str">
        <f>IF(ご入力シート!AP112="","",ご入力シート!AP112)</f>
        <v/>
      </c>
      <c r="AQ112" s="343"/>
      <c r="AR112" s="343"/>
      <c r="AS112" s="343"/>
      <c r="AT112" s="343"/>
      <c r="AU112" s="343"/>
      <c r="AV112" s="343"/>
      <c r="AW112" s="337"/>
      <c r="AX112" s="337"/>
      <c r="AY112" s="337"/>
      <c r="AZ112" s="337"/>
      <c r="BA112" s="337"/>
      <c r="BB112" s="337"/>
      <c r="BC112" s="337"/>
      <c r="BD112" s="337"/>
      <c r="BE112" s="337"/>
      <c r="BF112" s="337"/>
      <c r="BG112" s="337"/>
      <c r="BH112" s="337"/>
      <c r="BI112" s="337"/>
      <c r="BJ112" s="337"/>
      <c r="BK112" s="338" t="str">
        <f>IF(BD112="","",VLOOKUP(BD112,'丸亀　使用シート２'!$B$3:$E$42,4,0))</f>
        <v/>
      </c>
      <c r="BL112" s="338"/>
      <c r="BM112" s="338"/>
      <c r="BN112" s="338"/>
      <c r="BO112" s="338"/>
      <c r="BP112" s="338"/>
      <c r="BQ112" s="338"/>
      <c r="BR112" s="112"/>
      <c r="BS112" s="112"/>
      <c r="BT112" s="112"/>
      <c r="BU112" s="112"/>
      <c r="BV112" s="112"/>
      <c r="BW112" s="112"/>
      <c r="BX112" s="112"/>
      <c r="BY112" s="98" t="str">
        <f>IF(X112="","",AP112+#REF!)</f>
        <v/>
      </c>
      <c r="BZ112" s="30" t="str">
        <f t="shared" si="2"/>
        <v/>
      </c>
      <c r="CA112" s="21" t="str">
        <f>IF(BD112="","",VLOOKUP(BD112,'丸亀　使用シート２'!$B$3:$E$42,2,0))</f>
        <v/>
      </c>
      <c r="CB112" s="21"/>
    </row>
    <row r="113" spans="1:80">
      <c r="A113" s="339" t="str">
        <f>IF(ご入力シート!A113="","",ご入力シート!A113)</f>
        <v/>
      </c>
      <c r="B113" s="339"/>
      <c r="C113" s="339" t="str">
        <f>IF(ご入力シート!C113="","",ご入力シート!C113)</f>
        <v/>
      </c>
      <c r="D113" s="339"/>
      <c r="E113" s="340" t="str">
        <f>IF(ご入力シート!E113="","",ご入力シート!E113)</f>
        <v/>
      </c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1" t="str">
        <f>IF(ご入力シート!X113="","",ご入力シート!X113)</f>
        <v/>
      </c>
      <c r="Y113" s="341"/>
      <c r="Z113" s="341"/>
      <c r="AA113" s="33" t="str">
        <f>ご入力シート!AA113</f>
        <v/>
      </c>
      <c r="AB113" s="342" t="str">
        <f>IF(ご入力シート!AB113="","",ご入力シート!AB113)</f>
        <v/>
      </c>
      <c r="AC113" s="342"/>
      <c r="AD113" s="342"/>
      <c r="AE113" s="342"/>
      <c r="AF113" s="342"/>
      <c r="AG113" s="342"/>
      <c r="AH113" s="342"/>
      <c r="AI113" s="344" t="str">
        <f>IF(ご入力シート!AI113="","",ご入力シート!AI113)</f>
        <v/>
      </c>
      <c r="AJ113" s="344"/>
      <c r="AK113" s="344"/>
      <c r="AL113" s="344"/>
      <c r="AM113" s="344"/>
      <c r="AN113" s="345" t="str">
        <f>IF(ご入力シート!AN113="","",ご入力シート!AN113)</f>
        <v/>
      </c>
      <c r="AO113" s="345"/>
      <c r="AP113" s="343" t="str">
        <f>IF(ご入力シート!AP113="","",ご入力シート!AP113)</f>
        <v/>
      </c>
      <c r="AQ113" s="343"/>
      <c r="AR113" s="343"/>
      <c r="AS113" s="343"/>
      <c r="AT113" s="343"/>
      <c r="AU113" s="343"/>
      <c r="AV113" s="343"/>
      <c r="AW113" s="337"/>
      <c r="AX113" s="337"/>
      <c r="AY113" s="337"/>
      <c r="AZ113" s="337"/>
      <c r="BA113" s="337"/>
      <c r="BB113" s="337"/>
      <c r="BC113" s="337"/>
      <c r="BD113" s="337"/>
      <c r="BE113" s="337"/>
      <c r="BF113" s="337"/>
      <c r="BG113" s="337"/>
      <c r="BH113" s="337"/>
      <c r="BI113" s="337"/>
      <c r="BJ113" s="337"/>
      <c r="BK113" s="338" t="str">
        <f>IF(BD113="","",VLOOKUP(BD113,'丸亀　使用シート２'!$B$3:$E$42,4,0))</f>
        <v/>
      </c>
      <c r="BL113" s="338"/>
      <c r="BM113" s="338"/>
      <c r="BN113" s="338"/>
      <c r="BO113" s="338"/>
      <c r="BP113" s="338"/>
      <c r="BQ113" s="338"/>
      <c r="BR113" s="112"/>
      <c r="BS113" s="112"/>
      <c r="BT113" s="112"/>
      <c r="BU113" s="112"/>
      <c r="BV113" s="112"/>
      <c r="BW113" s="112"/>
      <c r="BX113" s="112"/>
      <c r="BY113" s="98" t="str">
        <f>IF(X113="","",AP113+#REF!)</f>
        <v/>
      </c>
      <c r="BZ113" s="30" t="str">
        <f t="shared" si="2"/>
        <v/>
      </c>
      <c r="CA113" s="21" t="str">
        <f>IF(BD113="","",VLOOKUP(BD113,'丸亀　使用シート２'!$B$3:$E$42,2,0))</f>
        <v/>
      </c>
      <c r="CB113" s="21"/>
    </row>
    <row r="114" spans="1:80">
      <c r="A114" s="339" t="str">
        <f>IF(ご入力シート!A114="","",ご入力シート!A114)</f>
        <v/>
      </c>
      <c r="B114" s="339"/>
      <c r="C114" s="339" t="str">
        <f>IF(ご入力シート!C114="","",ご入力シート!C114)</f>
        <v/>
      </c>
      <c r="D114" s="339"/>
      <c r="E114" s="340" t="str">
        <f>IF(ご入力シート!E114="","",ご入力シート!E114)</f>
        <v/>
      </c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41" t="str">
        <f>IF(ご入力シート!X114="","",ご入力シート!X114)</f>
        <v/>
      </c>
      <c r="Y114" s="341"/>
      <c r="Z114" s="341"/>
      <c r="AA114" s="33" t="str">
        <f>ご入力シート!AA114</f>
        <v/>
      </c>
      <c r="AB114" s="342" t="str">
        <f>IF(ご入力シート!AB114="","",ご入力シート!AB114)</f>
        <v/>
      </c>
      <c r="AC114" s="342"/>
      <c r="AD114" s="342"/>
      <c r="AE114" s="342"/>
      <c r="AF114" s="342"/>
      <c r="AG114" s="342"/>
      <c r="AH114" s="342"/>
      <c r="AI114" s="344" t="str">
        <f>IF(ご入力シート!AI114="","",ご入力シート!AI114)</f>
        <v/>
      </c>
      <c r="AJ114" s="344"/>
      <c r="AK114" s="344"/>
      <c r="AL114" s="344"/>
      <c r="AM114" s="344"/>
      <c r="AN114" s="345" t="str">
        <f>IF(ご入力シート!AN114="","",ご入力シート!AN114)</f>
        <v/>
      </c>
      <c r="AO114" s="345"/>
      <c r="AP114" s="343" t="str">
        <f>IF(ご入力シート!AP114="","",ご入力シート!AP114)</f>
        <v/>
      </c>
      <c r="AQ114" s="343"/>
      <c r="AR114" s="343"/>
      <c r="AS114" s="343"/>
      <c r="AT114" s="343"/>
      <c r="AU114" s="343"/>
      <c r="AV114" s="343"/>
      <c r="AW114" s="337"/>
      <c r="AX114" s="337"/>
      <c r="AY114" s="337"/>
      <c r="AZ114" s="337"/>
      <c r="BA114" s="337"/>
      <c r="BB114" s="337"/>
      <c r="BC114" s="337"/>
      <c r="BD114" s="337"/>
      <c r="BE114" s="337"/>
      <c r="BF114" s="337"/>
      <c r="BG114" s="337"/>
      <c r="BH114" s="337"/>
      <c r="BI114" s="337"/>
      <c r="BJ114" s="337"/>
      <c r="BK114" s="338" t="str">
        <f>IF(BD114="","",VLOOKUP(BD114,'丸亀　使用シート２'!$B$3:$E$42,4,0))</f>
        <v/>
      </c>
      <c r="BL114" s="338"/>
      <c r="BM114" s="338"/>
      <c r="BN114" s="338"/>
      <c r="BO114" s="338"/>
      <c r="BP114" s="338"/>
      <c r="BQ114" s="338"/>
      <c r="BR114" s="112"/>
      <c r="BS114" s="112"/>
      <c r="BT114" s="112"/>
      <c r="BU114" s="112"/>
      <c r="BV114" s="112"/>
      <c r="BW114" s="112"/>
      <c r="BX114" s="112"/>
      <c r="BY114" s="98" t="str">
        <f>IF(X114="","",AP114+#REF!)</f>
        <v/>
      </c>
      <c r="BZ114" s="30" t="str">
        <f t="shared" si="2"/>
        <v/>
      </c>
      <c r="CA114" s="21" t="str">
        <f>IF(BD114="","",VLOOKUP(BD114,'丸亀　使用シート２'!$B$3:$E$42,2,0))</f>
        <v/>
      </c>
      <c r="CB114" s="21"/>
    </row>
    <row r="115" spans="1:80">
      <c r="A115" s="339" t="str">
        <f>IF(ご入力シート!A115="","",ご入力シート!A115)</f>
        <v/>
      </c>
      <c r="B115" s="339"/>
      <c r="C115" s="339" t="str">
        <f>IF(ご入力シート!C115="","",ご入力シート!C115)</f>
        <v/>
      </c>
      <c r="D115" s="339"/>
      <c r="E115" s="340" t="str">
        <f>IF(ご入力シート!E115="","",ご入力シート!E115)</f>
        <v/>
      </c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41" t="str">
        <f>IF(ご入力シート!X115="","",ご入力シート!X115)</f>
        <v/>
      </c>
      <c r="Y115" s="341"/>
      <c r="Z115" s="341"/>
      <c r="AA115" s="33" t="str">
        <f>ご入力シート!AA115</f>
        <v/>
      </c>
      <c r="AB115" s="342" t="str">
        <f>IF(ご入力シート!AB115="","",ご入力シート!AB115)</f>
        <v/>
      </c>
      <c r="AC115" s="342"/>
      <c r="AD115" s="342"/>
      <c r="AE115" s="342"/>
      <c r="AF115" s="342"/>
      <c r="AG115" s="342"/>
      <c r="AH115" s="342"/>
      <c r="AI115" s="344" t="str">
        <f>IF(ご入力シート!AI115="","",ご入力シート!AI115)</f>
        <v/>
      </c>
      <c r="AJ115" s="344"/>
      <c r="AK115" s="344"/>
      <c r="AL115" s="344"/>
      <c r="AM115" s="344"/>
      <c r="AN115" s="345" t="str">
        <f>IF(ご入力シート!AN115="","",ご入力シート!AN115)</f>
        <v/>
      </c>
      <c r="AO115" s="345"/>
      <c r="AP115" s="343" t="str">
        <f>IF(ご入力シート!AP115="","",ご入力シート!AP115)</f>
        <v/>
      </c>
      <c r="AQ115" s="343"/>
      <c r="AR115" s="343"/>
      <c r="AS115" s="343"/>
      <c r="AT115" s="343"/>
      <c r="AU115" s="343"/>
      <c r="AV115" s="343"/>
      <c r="AW115" s="337"/>
      <c r="AX115" s="337"/>
      <c r="AY115" s="337"/>
      <c r="AZ115" s="337"/>
      <c r="BA115" s="337"/>
      <c r="BB115" s="337"/>
      <c r="BC115" s="337"/>
      <c r="BD115" s="337"/>
      <c r="BE115" s="337"/>
      <c r="BF115" s="337"/>
      <c r="BG115" s="337"/>
      <c r="BH115" s="337"/>
      <c r="BI115" s="337"/>
      <c r="BJ115" s="337"/>
      <c r="BK115" s="338" t="str">
        <f>IF(BD115="","",VLOOKUP(BD115,'丸亀　使用シート２'!$B$3:$E$42,4,0))</f>
        <v/>
      </c>
      <c r="BL115" s="338"/>
      <c r="BM115" s="338"/>
      <c r="BN115" s="338"/>
      <c r="BO115" s="338"/>
      <c r="BP115" s="338"/>
      <c r="BQ115" s="338"/>
      <c r="BR115" s="112"/>
      <c r="BS115" s="112"/>
      <c r="BT115" s="112"/>
      <c r="BU115" s="112"/>
      <c r="BV115" s="112"/>
      <c r="BW115" s="112"/>
      <c r="BX115" s="112"/>
      <c r="BY115" s="98" t="str">
        <f>IF(X115="","",AP115+#REF!)</f>
        <v/>
      </c>
      <c r="BZ115" s="30" t="str">
        <f t="shared" si="2"/>
        <v/>
      </c>
      <c r="CA115" s="21" t="str">
        <f>IF(BD115="","",VLOOKUP(BD115,'丸亀　使用シート２'!$B$3:$E$42,2,0))</f>
        <v/>
      </c>
      <c r="CB115" s="21"/>
    </row>
    <row r="116" spans="1:80">
      <c r="A116" s="339" t="str">
        <f>IF(ご入力シート!A116="","",ご入力シート!A116)</f>
        <v/>
      </c>
      <c r="B116" s="339"/>
      <c r="C116" s="339" t="str">
        <f>IF(ご入力シート!C116="","",ご入力シート!C116)</f>
        <v/>
      </c>
      <c r="D116" s="339"/>
      <c r="E116" s="340" t="str">
        <f>IF(ご入力シート!E116="","",ご入力シート!E116)</f>
        <v/>
      </c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1" t="str">
        <f>IF(ご入力シート!X116="","",ご入力シート!X116)</f>
        <v/>
      </c>
      <c r="Y116" s="341"/>
      <c r="Z116" s="341"/>
      <c r="AA116" s="33" t="str">
        <f>ご入力シート!AA116</f>
        <v/>
      </c>
      <c r="AB116" s="342" t="str">
        <f>IF(ご入力シート!AB116="","",ご入力シート!AB116)</f>
        <v/>
      </c>
      <c r="AC116" s="342"/>
      <c r="AD116" s="342"/>
      <c r="AE116" s="342"/>
      <c r="AF116" s="342"/>
      <c r="AG116" s="342"/>
      <c r="AH116" s="342"/>
      <c r="AI116" s="344" t="str">
        <f>IF(ご入力シート!AI116="","",ご入力シート!AI116)</f>
        <v/>
      </c>
      <c r="AJ116" s="344"/>
      <c r="AK116" s="344"/>
      <c r="AL116" s="344"/>
      <c r="AM116" s="344"/>
      <c r="AN116" s="345" t="str">
        <f>IF(ご入力シート!AN116="","",ご入力シート!AN116)</f>
        <v/>
      </c>
      <c r="AO116" s="345"/>
      <c r="AP116" s="343" t="str">
        <f>IF(ご入力シート!AP116="","",ご入力シート!AP116)</f>
        <v/>
      </c>
      <c r="AQ116" s="343"/>
      <c r="AR116" s="343"/>
      <c r="AS116" s="343"/>
      <c r="AT116" s="343"/>
      <c r="AU116" s="343"/>
      <c r="AV116" s="343"/>
      <c r="AW116" s="337"/>
      <c r="AX116" s="337"/>
      <c r="AY116" s="337"/>
      <c r="AZ116" s="337"/>
      <c r="BA116" s="337"/>
      <c r="BB116" s="337"/>
      <c r="BC116" s="337"/>
      <c r="BD116" s="337"/>
      <c r="BE116" s="337"/>
      <c r="BF116" s="337"/>
      <c r="BG116" s="337"/>
      <c r="BH116" s="337"/>
      <c r="BI116" s="337"/>
      <c r="BJ116" s="337"/>
      <c r="BK116" s="338" t="str">
        <f>IF(BD116="","",VLOOKUP(BD116,'丸亀　使用シート２'!$B$3:$E$42,4,0))</f>
        <v/>
      </c>
      <c r="BL116" s="338"/>
      <c r="BM116" s="338"/>
      <c r="BN116" s="338"/>
      <c r="BO116" s="338"/>
      <c r="BP116" s="338"/>
      <c r="BQ116" s="338"/>
      <c r="BR116" s="112"/>
      <c r="BS116" s="112"/>
      <c r="BT116" s="112"/>
      <c r="BU116" s="112"/>
      <c r="BV116" s="112"/>
      <c r="BW116" s="112"/>
      <c r="BX116" s="112"/>
      <c r="BY116" s="98" t="str">
        <f>IF(X116="","",AP116+#REF!)</f>
        <v/>
      </c>
      <c r="BZ116" s="30" t="str">
        <f t="shared" si="2"/>
        <v/>
      </c>
      <c r="CA116" s="21" t="str">
        <f>IF(BD116="","",VLOOKUP(BD116,'丸亀　使用シート２'!$B$3:$E$42,2,0))</f>
        <v/>
      </c>
      <c r="CB116" s="21"/>
    </row>
    <row r="117" spans="1:80">
      <c r="A117" s="339" t="str">
        <f>IF(ご入力シート!A117="","",ご入力シート!A117)</f>
        <v/>
      </c>
      <c r="B117" s="339"/>
      <c r="C117" s="339" t="str">
        <f>IF(ご入力シート!C117="","",ご入力シート!C117)</f>
        <v/>
      </c>
      <c r="D117" s="339"/>
      <c r="E117" s="340" t="str">
        <f>IF(ご入力シート!E117="","",ご入力シート!E117)</f>
        <v/>
      </c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  <c r="W117" s="340"/>
      <c r="X117" s="341" t="str">
        <f>IF(ご入力シート!X117="","",ご入力シート!X117)</f>
        <v/>
      </c>
      <c r="Y117" s="341"/>
      <c r="Z117" s="341"/>
      <c r="AA117" s="33" t="str">
        <f>ご入力シート!AA117</f>
        <v/>
      </c>
      <c r="AB117" s="342" t="str">
        <f>IF(ご入力シート!AB117="","",ご入力シート!AB117)</f>
        <v/>
      </c>
      <c r="AC117" s="342"/>
      <c r="AD117" s="342"/>
      <c r="AE117" s="342"/>
      <c r="AF117" s="342"/>
      <c r="AG117" s="342"/>
      <c r="AH117" s="342"/>
      <c r="AI117" s="344" t="str">
        <f>IF(ご入力シート!AI117="","",ご入力シート!AI117)</f>
        <v/>
      </c>
      <c r="AJ117" s="344"/>
      <c r="AK117" s="344"/>
      <c r="AL117" s="344"/>
      <c r="AM117" s="344"/>
      <c r="AN117" s="345" t="str">
        <f>IF(ご入力シート!AN117="","",ご入力シート!AN117)</f>
        <v/>
      </c>
      <c r="AO117" s="345"/>
      <c r="AP117" s="343" t="str">
        <f>IF(ご入力シート!AP117="","",ご入力シート!AP117)</f>
        <v/>
      </c>
      <c r="AQ117" s="343"/>
      <c r="AR117" s="343"/>
      <c r="AS117" s="343"/>
      <c r="AT117" s="343"/>
      <c r="AU117" s="343"/>
      <c r="AV117" s="343"/>
      <c r="AW117" s="337"/>
      <c r="AX117" s="337"/>
      <c r="AY117" s="337"/>
      <c r="AZ117" s="337"/>
      <c r="BA117" s="337"/>
      <c r="BB117" s="337"/>
      <c r="BC117" s="337"/>
      <c r="BD117" s="337"/>
      <c r="BE117" s="337"/>
      <c r="BF117" s="337"/>
      <c r="BG117" s="337"/>
      <c r="BH117" s="337"/>
      <c r="BI117" s="337"/>
      <c r="BJ117" s="337"/>
      <c r="BK117" s="338" t="str">
        <f>IF(BD117="","",VLOOKUP(BD117,'丸亀　使用シート２'!$B$3:$E$42,4,0))</f>
        <v/>
      </c>
      <c r="BL117" s="338"/>
      <c r="BM117" s="338"/>
      <c r="BN117" s="338"/>
      <c r="BO117" s="338"/>
      <c r="BP117" s="338"/>
      <c r="BQ117" s="338"/>
      <c r="BR117" s="112"/>
      <c r="BS117" s="112"/>
      <c r="BT117" s="112"/>
      <c r="BU117" s="112"/>
      <c r="BV117" s="112"/>
      <c r="BW117" s="112"/>
      <c r="BX117" s="112"/>
      <c r="BY117" s="98" t="str">
        <f>IF(X117="","",AP117+#REF!)</f>
        <v/>
      </c>
      <c r="BZ117" s="30" t="str">
        <f t="shared" si="2"/>
        <v/>
      </c>
      <c r="CA117" s="21" t="str">
        <f>IF(BD117="","",VLOOKUP(BD117,'丸亀　使用シート２'!$B$3:$E$42,2,0))</f>
        <v/>
      </c>
      <c r="CB117" s="21"/>
    </row>
    <row r="118" spans="1:80">
      <c r="A118" s="339" t="str">
        <f>IF(ご入力シート!A118="","",ご入力シート!A118)</f>
        <v/>
      </c>
      <c r="B118" s="339"/>
      <c r="C118" s="339" t="str">
        <f>IF(ご入力シート!C118="","",ご入力シート!C118)</f>
        <v/>
      </c>
      <c r="D118" s="339"/>
      <c r="E118" s="340" t="str">
        <f>IF(ご入力シート!E118="","",ご入力シート!E118)</f>
        <v/>
      </c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1" t="str">
        <f>IF(ご入力シート!X118="","",ご入力シート!X118)</f>
        <v/>
      </c>
      <c r="Y118" s="341"/>
      <c r="Z118" s="341"/>
      <c r="AA118" s="33" t="str">
        <f>ご入力シート!AA118</f>
        <v/>
      </c>
      <c r="AB118" s="342" t="str">
        <f>IF(ご入力シート!AB118="","",ご入力シート!AB118)</f>
        <v/>
      </c>
      <c r="AC118" s="342"/>
      <c r="AD118" s="342"/>
      <c r="AE118" s="342"/>
      <c r="AF118" s="342"/>
      <c r="AG118" s="342"/>
      <c r="AH118" s="342"/>
      <c r="AI118" s="344" t="str">
        <f>IF(ご入力シート!AI118="","",ご入力シート!AI118)</f>
        <v/>
      </c>
      <c r="AJ118" s="344"/>
      <c r="AK118" s="344"/>
      <c r="AL118" s="344"/>
      <c r="AM118" s="344"/>
      <c r="AN118" s="345" t="str">
        <f>IF(ご入力シート!AN118="","",ご入力シート!AN118)</f>
        <v/>
      </c>
      <c r="AO118" s="345"/>
      <c r="AP118" s="343" t="str">
        <f>IF(ご入力シート!AP118="","",ご入力シート!AP118)</f>
        <v/>
      </c>
      <c r="AQ118" s="343"/>
      <c r="AR118" s="343"/>
      <c r="AS118" s="343"/>
      <c r="AT118" s="343"/>
      <c r="AU118" s="343"/>
      <c r="AV118" s="343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8" t="str">
        <f>IF(BD118="","",VLOOKUP(BD118,'丸亀　使用シート２'!$B$3:$E$42,4,0))</f>
        <v/>
      </c>
      <c r="BL118" s="338"/>
      <c r="BM118" s="338"/>
      <c r="BN118" s="338"/>
      <c r="BO118" s="338"/>
      <c r="BP118" s="338"/>
      <c r="BQ118" s="338"/>
      <c r="BR118" s="112"/>
      <c r="BS118" s="112"/>
      <c r="BT118" s="112"/>
      <c r="BU118" s="112"/>
      <c r="BV118" s="112"/>
      <c r="BW118" s="112"/>
      <c r="BX118" s="112"/>
      <c r="BY118" s="98" t="str">
        <f>IF(X118="","",AP118+#REF!)</f>
        <v/>
      </c>
      <c r="BZ118" s="30" t="str">
        <f t="shared" si="2"/>
        <v/>
      </c>
      <c r="CA118" s="21" t="str">
        <f>IF(BD118="","",VLOOKUP(BD118,'丸亀　使用シート２'!$B$3:$E$42,2,0))</f>
        <v/>
      </c>
      <c r="CB118" s="21"/>
    </row>
    <row r="119" spans="1:80">
      <c r="A119" s="339" t="str">
        <f>IF(ご入力シート!A119="","",ご入力シート!A119)</f>
        <v/>
      </c>
      <c r="B119" s="339"/>
      <c r="C119" s="339" t="str">
        <f>IF(ご入力シート!C119="","",ご入力シート!C119)</f>
        <v/>
      </c>
      <c r="D119" s="339"/>
      <c r="E119" s="340" t="str">
        <f>IF(ご入力シート!E119="","",ご入力シート!E119)</f>
        <v/>
      </c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40"/>
      <c r="W119" s="340"/>
      <c r="X119" s="341" t="str">
        <f>IF(ご入力シート!X119="","",ご入力シート!X119)</f>
        <v/>
      </c>
      <c r="Y119" s="341"/>
      <c r="Z119" s="341"/>
      <c r="AA119" s="33" t="str">
        <f>ご入力シート!AA119</f>
        <v/>
      </c>
      <c r="AB119" s="342" t="str">
        <f>IF(ご入力シート!AB119="","",ご入力シート!AB119)</f>
        <v/>
      </c>
      <c r="AC119" s="342"/>
      <c r="AD119" s="342"/>
      <c r="AE119" s="342"/>
      <c r="AF119" s="342"/>
      <c r="AG119" s="342"/>
      <c r="AH119" s="342"/>
      <c r="AI119" s="344" t="str">
        <f>IF(ご入力シート!AI119="","",ご入力シート!AI119)</f>
        <v/>
      </c>
      <c r="AJ119" s="344"/>
      <c r="AK119" s="344"/>
      <c r="AL119" s="344"/>
      <c r="AM119" s="344"/>
      <c r="AN119" s="345" t="str">
        <f>IF(ご入力シート!AN119="","",ご入力シート!AN119)</f>
        <v/>
      </c>
      <c r="AO119" s="345"/>
      <c r="AP119" s="343" t="str">
        <f>IF(ご入力シート!AP119="","",ご入力シート!AP119)</f>
        <v/>
      </c>
      <c r="AQ119" s="343"/>
      <c r="AR119" s="343"/>
      <c r="AS119" s="343"/>
      <c r="AT119" s="343"/>
      <c r="AU119" s="343"/>
      <c r="AV119" s="343"/>
      <c r="AW119" s="337"/>
      <c r="AX119" s="337"/>
      <c r="AY119" s="337"/>
      <c r="AZ119" s="337"/>
      <c r="BA119" s="337"/>
      <c r="BB119" s="337"/>
      <c r="BC119" s="337"/>
      <c r="BD119" s="337"/>
      <c r="BE119" s="337"/>
      <c r="BF119" s="337"/>
      <c r="BG119" s="337"/>
      <c r="BH119" s="337"/>
      <c r="BI119" s="337"/>
      <c r="BJ119" s="337"/>
      <c r="BK119" s="338" t="str">
        <f>IF(BD119="","",VLOOKUP(BD119,'丸亀　使用シート２'!$B$3:$E$42,4,0))</f>
        <v/>
      </c>
      <c r="BL119" s="338"/>
      <c r="BM119" s="338"/>
      <c r="BN119" s="338"/>
      <c r="BO119" s="338"/>
      <c r="BP119" s="338"/>
      <c r="BQ119" s="338"/>
      <c r="BR119" s="112"/>
      <c r="BS119" s="112"/>
      <c r="BT119" s="112"/>
      <c r="BU119" s="112"/>
      <c r="BV119" s="112"/>
      <c r="BW119" s="112"/>
      <c r="BX119" s="112"/>
      <c r="BY119" s="98" t="str">
        <f>IF(X119="","",AP119+#REF!)</f>
        <v/>
      </c>
      <c r="BZ119" s="30" t="str">
        <f t="shared" si="2"/>
        <v/>
      </c>
      <c r="CA119" s="21" t="str">
        <f>IF(BD119="","",VLOOKUP(BD119,'丸亀　使用シート２'!$B$3:$E$42,2,0))</f>
        <v/>
      </c>
      <c r="CB119" s="21"/>
    </row>
    <row r="120" spans="1:80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335" t="s">
        <v>138</v>
      </c>
      <c r="AJ120" s="335"/>
      <c r="AK120" s="335"/>
      <c r="AL120" s="335"/>
      <c r="AM120" s="335"/>
      <c r="AN120" s="335"/>
      <c r="AO120" s="335"/>
      <c r="AP120" s="336">
        <f>SUM(AP94:AV119)</f>
        <v>0</v>
      </c>
      <c r="AQ120" s="336"/>
      <c r="AR120" s="336"/>
      <c r="AS120" s="336"/>
      <c r="AT120" s="336"/>
      <c r="AU120" s="336"/>
      <c r="AV120" s="336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114"/>
      <c r="BS120" s="114"/>
      <c r="BT120" s="114"/>
      <c r="BU120" s="114"/>
      <c r="BV120" s="114"/>
      <c r="BW120" s="114"/>
      <c r="BX120" s="114"/>
      <c r="BY120" s="29">
        <f>SUM(BY94:BY119)</f>
        <v>0</v>
      </c>
      <c r="BZ120" s="30"/>
      <c r="CA120" s="21"/>
      <c r="CB120" s="21"/>
    </row>
    <row r="121" spans="1:80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333" t="s">
        <v>123</v>
      </c>
      <c r="BM121" s="333"/>
      <c r="BN121" s="334">
        <f>ご入力シート!BU122</f>
        <v>5</v>
      </c>
      <c r="BO121" s="334"/>
      <c r="BP121" s="71"/>
      <c r="BQ121" s="71"/>
      <c r="BR121" s="75"/>
      <c r="BS121" s="75"/>
      <c r="BT121" s="75"/>
      <c r="BU121" s="75"/>
      <c r="BV121" s="75"/>
      <c r="BW121" s="75"/>
      <c r="BX121" s="75"/>
      <c r="BY121" s="21"/>
      <c r="BZ121" s="30"/>
      <c r="CA121" s="21"/>
      <c r="CB121" s="21"/>
    </row>
    <row r="122" spans="1:80" ht="27.6" customHeight="1">
      <c r="A122" s="346" t="s">
        <v>121</v>
      </c>
      <c r="B122" s="346"/>
      <c r="C122" s="346" t="s">
        <v>122</v>
      </c>
      <c r="D122" s="346"/>
      <c r="E122" s="346" t="s">
        <v>131</v>
      </c>
      <c r="F122" s="346"/>
      <c r="G122" s="346"/>
      <c r="H122" s="346"/>
      <c r="I122" s="346"/>
      <c r="J122" s="346"/>
      <c r="K122" s="346"/>
      <c r="L122" s="346"/>
      <c r="M122" s="346"/>
      <c r="N122" s="346"/>
      <c r="O122" s="346"/>
      <c r="P122" s="346"/>
      <c r="Q122" s="346"/>
      <c r="R122" s="346"/>
      <c r="S122" s="346"/>
      <c r="T122" s="346"/>
      <c r="U122" s="346"/>
      <c r="V122" s="346"/>
      <c r="W122" s="346"/>
      <c r="X122" s="347" t="s">
        <v>132</v>
      </c>
      <c r="Y122" s="347"/>
      <c r="Z122" s="347"/>
      <c r="AA122" s="347"/>
      <c r="AB122" s="347" t="s">
        <v>139</v>
      </c>
      <c r="AC122" s="347"/>
      <c r="AD122" s="347"/>
      <c r="AE122" s="347"/>
      <c r="AF122" s="347"/>
      <c r="AG122" s="347"/>
      <c r="AH122" s="347"/>
      <c r="AI122" s="145" t="s">
        <v>7</v>
      </c>
      <c r="AJ122" s="145"/>
      <c r="AK122" s="145"/>
      <c r="AL122" s="145"/>
      <c r="AM122" s="145"/>
      <c r="AN122" s="319" t="s">
        <v>197</v>
      </c>
      <c r="AO122" s="319"/>
      <c r="AP122" s="347" t="s">
        <v>140</v>
      </c>
      <c r="AQ122" s="347"/>
      <c r="AR122" s="347"/>
      <c r="AS122" s="347"/>
      <c r="AT122" s="347"/>
      <c r="AU122" s="347"/>
      <c r="AV122" s="347"/>
      <c r="AW122" s="348" t="s">
        <v>133</v>
      </c>
      <c r="AX122" s="348"/>
      <c r="AY122" s="348"/>
      <c r="AZ122" s="348"/>
      <c r="BA122" s="348"/>
      <c r="BB122" s="348"/>
      <c r="BC122" s="348"/>
      <c r="BD122" s="348" t="s">
        <v>134</v>
      </c>
      <c r="BE122" s="348"/>
      <c r="BF122" s="348"/>
      <c r="BG122" s="348"/>
      <c r="BH122" s="348"/>
      <c r="BI122" s="348"/>
      <c r="BJ122" s="348"/>
      <c r="BK122" s="348" t="s">
        <v>135</v>
      </c>
      <c r="BL122" s="348"/>
      <c r="BM122" s="348"/>
      <c r="BN122" s="348"/>
      <c r="BO122" s="348"/>
      <c r="BP122" s="348"/>
      <c r="BQ122" s="348"/>
      <c r="BR122" s="104"/>
      <c r="BS122" s="104"/>
      <c r="BT122" s="104"/>
      <c r="BU122" s="104"/>
      <c r="BV122" s="104"/>
      <c r="BW122" s="104"/>
      <c r="BX122" s="104"/>
      <c r="BY122" s="113" t="s">
        <v>28</v>
      </c>
      <c r="BZ122" s="30" t="s">
        <v>172</v>
      </c>
      <c r="CA122" s="21" t="s">
        <v>173</v>
      </c>
      <c r="CB122" s="21"/>
    </row>
    <row r="123" spans="1:80">
      <c r="A123" s="339" t="str">
        <f>IF(ご入力シート!A123="","",ご入力シート!A123)</f>
        <v/>
      </c>
      <c r="B123" s="339"/>
      <c r="C123" s="339" t="str">
        <f>IF(ご入力シート!C123="","",ご入力シート!C123)</f>
        <v/>
      </c>
      <c r="D123" s="339"/>
      <c r="E123" s="340" t="str">
        <f>IF(ご入力シート!E123="","",ご入力シート!E123)</f>
        <v/>
      </c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1" t="str">
        <f>IF(ご入力シート!X123="","",ご入力シート!X123)</f>
        <v/>
      </c>
      <c r="Y123" s="341"/>
      <c r="Z123" s="341"/>
      <c r="AA123" s="100" t="str">
        <f>ご入力シート!AA123</f>
        <v/>
      </c>
      <c r="AB123" s="342" t="str">
        <f>IF(ご入力シート!AB123="","",ご入力シート!AB123)</f>
        <v/>
      </c>
      <c r="AC123" s="342"/>
      <c r="AD123" s="342"/>
      <c r="AE123" s="342"/>
      <c r="AF123" s="342"/>
      <c r="AG123" s="342"/>
      <c r="AH123" s="342"/>
      <c r="AI123" s="344" t="str">
        <f>IF(ご入力シート!AI123="","",ご入力シート!AI123)</f>
        <v/>
      </c>
      <c r="AJ123" s="344"/>
      <c r="AK123" s="344"/>
      <c r="AL123" s="344"/>
      <c r="AM123" s="344"/>
      <c r="AN123" s="345" t="str">
        <f>IF(ご入力シート!AN123="","",ご入力シート!AN123)</f>
        <v/>
      </c>
      <c r="AO123" s="345"/>
      <c r="AP123" s="343" t="str">
        <f>IF(ご入力シート!AP123="","",ご入力シート!AP123)</f>
        <v/>
      </c>
      <c r="AQ123" s="343"/>
      <c r="AR123" s="343"/>
      <c r="AS123" s="343"/>
      <c r="AT123" s="343"/>
      <c r="AU123" s="343"/>
      <c r="AV123" s="343"/>
      <c r="AW123" s="337"/>
      <c r="AX123" s="337"/>
      <c r="AY123" s="337"/>
      <c r="AZ123" s="337"/>
      <c r="BA123" s="337"/>
      <c r="BB123" s="337"/>
      <c r="BC123" s="337"/>
      <c r="BD123" s="337"/>
      <c r="BE123" s="337"/>
      <c r="BF123" s="337"/>
      <c r="BG123" s="337"/>
      <c r="BH123" s="337"/>
      <c r="BI123" s="337"/>
      <c r="BJ123" s="337"/>
      <c r="BK123" s="338" t="str">
        <f>IF(BD123="","",VLOOKUP(BD123,'丸亀　使用シート２'!$B$3:$E$42,4,0))</f>
        <v/>
      </c>
      <c r="BL123" s="338"/>
      <c r="BM123" s="338"/>
      <c r="BN123" s="338"/>
      <c r="BO123" s="338"/>
      <c r="BP123" s="338"/>
      <c r="BQ123" s="338"/>
      <c r="BR123" s="112"/>
      <c r="BS123" s="112"/>
      <c r="BT123" s="112"/>
      <c r="BU123" s="112"/>
      <c r="BV123" s="112"/>
      <c r="BW123" s="112"/>
      <c r="BX123" s="112"/>
      <c r="BY123" s="98" t="str">
        <f>IF(X123="","",AP123+#REF!)</f>
        <v/>
      </c>
      <c r="BZ123" s="30" t="str">
        <f t="shared" si="2"/>
        <v/>
      </c>
      <c r="CA123" s="21" t="str">
        <f>IF(BD123="","",VLOOKUP(BD123,'丸亀　使用シート２'!$B$3:$E$42,2,0))</f>
        <v/>
      </c>
      <c r="CB123" s="21"/>
    </row>
    <row r="124" spans="1:80">
      <c r="A124" s="339" t="str">
        <f>IF(ご入力シート!A124="","",ご入力シート!A124)</f>
        <v/>
      </c>
      <c r="B124" s="339"/>
      <c r="C124" s="339" t="str">
        <f>IF(ご入力シート!C124="","",ご入力シート!C124)</f>
        <v/>
      </c>
      <c r="D124" s="339"/>
      <c r="E124" s="340" t="str">
        <f>IF(ご入力シート!E124="","",ご入力シート!E124)</f>
        <v/>
      </c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1" t="str">
        <f>IF(ご入力シート!X124="","",ご入力シート!X124)</f>
        <v/>
      </c>
      <c r="Y124" s="341"/>
      <c r="Z124" s="341"/>
      <c r="AA124" s="33" t="str">
        <f>ご入力シート!AA124</f>
        <v/>
      </c>
      <c r="AB124" s="342" t="str">
        <f>IF(ご入力シート!AB124="","",ご入力シート!AB124)</f>
        <v/>
      </c>
      <c r="AC124" s="342"/>
      <c r="AD124" s="342"/>
      <c r="AE124" s="342"/>
      <c r="AF124" s="342"/>
      <c r="AG124" s="342"/>
      <c r="AH124" s="342"/>
      <c r="AI124" s="344" t="str">
        <f>IF(ご入力シート!AI124="","",ご入力シート!AI124)</f>
        <v/>
      </c>
      <c r="AJ124" s="344"/>
      <c r="AK124" s="344"/>
      <c r="AL124" s="344"/>
      <c r="AM124" s="344"/>
      <c r="AN124" s="345" t="str">
        <f>IF(ご入力シート!AN124="","",ご入力シート!AN124)</f>
        <v/>
      </c>
      <c r="AO124" s="345"/>
      <c r="AP124" s="343" t="str">
        <f>IF(ご入力シート!AP124="","",ご入力シート!AP124)</f>
        <v/>
      </c>
      <c r="AQ124" s="343"/>
      <c r="AR124" s="343"/>
      <c r="AS124" s="343"/>
      <c r="AT124" s="343"/>
      <c r="AU124" s="343"/>
      <c r="AV124" s="343"/>
      <c r="AW124" s="337"/>
      <c r="AX124" s="337"/>
      <c r="AY124" s="337"/>
      <c r="AZ124" s="337"/>
      <c r="BA124" s="337"/>
      <c r="BB124" s="337"/>
      <c r="BC124" s="337"/>
      <c r="BD124" s="337"/>
      <c r="BE124" s="337"/>
      <c r="BF124" s="337"/>
      <c r="BG124" s="337"/>
      <c r="BH124" s="337"/>
      <c r="BI124" s="337"/>
      <c r="BJ124" s="337"/>
      <c r="BK124" s="338" t="str">
        <f>IF(BD124="","",VLOOKUP(BD124,'丸亀　使用シート２'!$B$3:$E$42,4,0))</f>
        <v/>
      </c>
      <c r="BL124" s="338"/>
      <c r="BM124" s="338"/>
      <c r="BN124" s="338"/>
      <c r="BO124" s="338"/>
      <c r="BP124" s="338"/>
      <c r="BQ124" s="338"/>
      <c r="BR124" s="112"/>
      <c r="BS124" s="112"/>
      <c r="BT124" s="112"/>
      <c r="BU124" s="112"/>
      <c r="BV124" s="112"/>
      <c r="BW124" s="112"/>
      <c r="BX124" s="112"/>
      <c r="BY124" s="98" t="str">
        <f>IF(X124="","",AP124+#REF!)</f>
        <v/>
      </c>
      <c r="BZ124" s="30" t="str">
        <f t="shared" si="2"/>
        <v/>
      </c>
      <c r="CA124" s="21" t="str">
        <f>IF(BD124="","",VLOOKUP(BD124,'丸亀　使用シート２'!$B$3:$E$42,2,0))</f>
        <v/>
      </c>
      <c r="CB124" s="21"/>
    </row>
    <row r="125" spans="1:80">
      <c r="A125" s="339" t="str">
        <f>IF(ご入力シート!A125="","",ご入力シート!A125)</f>
        <v/>
      </c>
      <c r="B125" s="339"/>
      <c r="C125" s="339" t="str">
        <f>IF(ご入力シート!C125="","",ご入力シート!C125)</f>
        <v/>
      </c>
      <c r="D125" s="339"/>
      <c r="E125" s="340" t="str">
        <f>IF(ご入力シート!E125="","",ご入力シート!E125)</f>
        <v/>
      </c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1" t="str">
        <f>IF(ご入力シート!X125="","",ご入力シート!X125)</f>
        <v/>
      </c>
      <c r="Y125" s="341"/>
      <c r="Z125" s="341"/>
      <c r="AA125" s="33" t="str">
        <f>ご入力シート!AA125</f>
        <v/>
      </c>
      <c r="AB125" s="342" t="str">
        <f>IF(ご入力シート!AB125="","",ご入力シート!AB125)</f>
        <v/>
      </c>
      <c r="AC125" s="342"/>
      <c r="AD125" s="342"/>
      <c r="AE125" s="342"/>
      <c r="AF125" s="342"/>
      <c r="AG125" s="342"/>
      <c r="AH125" s="342"/>
      <c r="AI125" s="344" t="str">
        <f>IF(ご入力シート!AI125="","",ご入力シート!AI125)</f>
        <v/>
      </c>
      <c r="AJ125" s="344"/>
      <c r="AK125" s="344"/>
      <c r="AL125" s="344"/>
      <c r="AM125" s="344"/>
      <c r="AN125" s="345" t="str">
        <f>IF(ご入力シート!AN125="","",ご入力シート!AN125)</f>
        <v/>
      </c>
      <c r="AO125" s="345"/>
      <c r="AP125" s="343" t="str">
        <f>IF(ご入力シート!AP125="","",ご入力シート!AP125)</f>
        <v/>
      </c>
      <c r="AQ125" s="343"/>
      <c r="AR125" s="343"/>
      <c r="AS125" s="343"/>
      <c r="AT125" s="343"/>
      <c r="AU125" s="343"/>
      <c r="AV125" s="343"/>
      <c r="AW125" s="337"/>
      <c r="AX125" s="337"/>
      <c r="AY125" s="337"/>
      <c r="AZ125" s="337"/>
      <c r="BA125" s="337"/>
      <c r="BB125" s="337"/>
      <c r="BC125" s="337"/>
      <c r="BD125" s="337"/>
      <c r="BE125" s="337"/>
      <c r="BF125" s="337"/>
      <c r="BG125" s="337"/>
      <c r="BH125" s="337"/>
      <c r="BI125" s="337"/>
      <c r="BJ125" s="337"/>
      <c r="BK125" s="338" t="str">
        <f>IF(BD125="","",VLOOKUP(BD125,'丸亀　使用シート２'!$B$3:$E$42,4,0))</f>
        <v/>
      </c>
      <c r="BL125" s="338"/>
      <c r="BM125" s="338"/>
      <c r="BN125" s="338"/>
      <c r="BO125" s="338"/>
      <c r="BP125" s="338"/>
      <c r="BQ125" s="338"/>
      <c r="BR125" s="112"/>
      <c r="BS125" s="112"/>
      <c r="BT125" s="112"/>
      <c r="BU125" s="112"/>
      <c r="BV125" s="112"/>
      <c r="BW125" s="112"/>
      <c r="BX125" s="112"/>
      <c r="BY125" s="98" t="str">
        <f>IF(X125="","",AP125+#REF!)</f>
        <v/>
      </c>
      <c r="BZ125" s="30" t="str">
        <f t="shared" si="2"/>
        <v/>
      </c>
      <c r="CA125" s="21" t="str">
        <f>IF(BD125="","",VLOOKUP(BD125,'丸亀　使用シート２'!$B$3:$E$42,2,0))</f>
        <v/>
      </c>
      <c r="CB125" s="21"/>
    </row>
    <row r="126" spans="1:80">
      <c r="A126" s="339" t="str">
        <f>IF(ご入力シート!A126="","",ご入力シート!A126)</f>
        <v/>
      </c>
      <c r="B126" s="339"/>
      <c r="C126" s="339" t="str">
        <f>IF(ご入力シート!C126="","",ご入力シート!C126)</f>
        <v/>
      </c>
      <c r="D126" s="339"/>
      <c r="E126" s="340" t="str">
        <f>IF(ご入力シート!E126="","",ご入力シート!E126)</f>
        <v/>
      </c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1" t="str">
        <f>IF(ご入力シート!X126="","",ご入力シート!X126)</f>
        <v/>
      </c>
      <c r="Y126" s="341"/>
      <c r="Z126" s="341"/>
      <c r="AA126" s="33" t="str">
        <f>ご入力シート!AA126</f>
        <v/>
      </c>
      <c r="AB126" s="342" t="str">
        <f>IF(ご入力シート!AB126="","",ご入力シート!AB126)</f>
        <v/>
      </c>
      <c r="AC126" s="342"/>
      <c r="AD126" s="342"/>
      <c r="AE126" s="342"/>
      <c r="AF126" s="342"/>
      <c r="AG126" s="342"/>
      <c r="AH126" s="342"/>
      <c r="AI126" s="344" t="str">
        <f>IF(ご入力シート!AI126="","",ご入力シート!AI126)</f>
        <v/>
      </c>
      <c r="AJ126" s="344"/>
      <c r="AK126" s="344"/>
      <c r="AL126" s="344"/>
      <c r="AM126" s="344"/>
      <c r="AN126" s="345" t="str">
        <f>IF(ご入力シート!AN126="","",ご入力シート!AN126)</f>
        <v/>
      </c>
      <c r="AO126" s="345"/>
      <c r="AP126" s="343" t="str">
        <f>IF(ご入力シート!AP126="","",ご入力シート!AP126)</f>
        <v/>
      </c>
      <c r="AQ126" s="343"/>
      <c r="AR126" s="343"/>
      <c r="AS126" s="343"/>
      <c r="AT126" s="343"/>
      <c r="AU126" s="343"/>
      <c r="AV126" s="343"/>
      <c r="AW126" s="337"/>
      <c r="AX126" s="337"/>
      <c r="AY126" s="337"/>
      <c r="AZ126" s="337"/>
      <c r="BA126" s="337"/>
      <c r="BB126" s="337"/>
      <c r="BC126" s="337"/>
      <c r="BD126" s="337"/>
      <c r="BE126" s="337"/>
      <c r="BF126" s="337"/>
      <c r="BG126" s="337"/>
      <c r="BH126" s="337"/>
      <c r="BI126" s="337"/>
      <c r="BJ126" s="337"/>
      <c r="BK126" s="338" t="str">
        <f>IF(BD126="","",VLOOKUP(BD126,'丸亀　使用シート２'!$B$3:$E$42,4,0))</f>
        <v/>
      </c>
      <c r="BL126" s="338"/>
      <c r="BM126" s="338"/>
      <c r="BN126" s="338"/>
      <c r="BO126" s="338"/>
      <c r="BP126" s="338"/>
      <c r="BQ126" s="338"/>
      <c r="BR126" s="112"/>
      <c r="BS126" s="112"/>
      <c r="BT126" s="112"/>
      <c r="BU126" s="112"/>
      <c r="BV126" s="112"/>
      <c r="BW126" s="112"/>
      <c r="BX126" s="112"/>
      <c r="BY126" s="98" t="str">
        <f>IF(X126="","",AP126+#REF!)</f>
        <v/>
      </c>
      <c r="BZ126" s="30" t="str">
        <f t="shared" si="2"/>
        <v/>
      </c>
      <c r="CA126" s="21" t="str">
        <f>IF(BD126="","",VLOOKUP(BD126,'丸亀　使用シート２'!$B$3:$E$42,2,0))</f>
        <v/>
      </c>
      <c r="CB126" s="21"/>
    </row>
    <row r="127" spans="1:80">
      <c r="A127" s="339" t="str">
        <f>IF(ご入力シート!A127="","",ご入力シート!A127)</f>
        <v/>
      </c>
      <c r="B127" s="339"/>
      <c r="C127" s="339" t="str">
        <f>IF(ご入力シート!C127="","",ご入力シート!C127)</f>
        <v/>
      </c>
      <c r="D127" s="339"/>
      <c r="E127" s="340" t="str">
        <f>IF(ご入力シート!E127="","",ご入力シート!E127)</f>
        <v/>
      </c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1" t="str">
        <f>IF(ご入力シート!X127="","",ご入力シート!X127)</f>
        <v/>
      </c>
      <c r="Y127" s="341"/>
      <c r="Z127" s="341"/>
      <c r="AA127" s="33" t="str">
        <f>ご入力シート!AA127</f>
        <v/>
      </c>
      <c r="AB127" s="342" t="str">
        <f>IF(ご入力シート!AB127="","",ご入力シート!AB127)</f>
        <v/>
      </c>
      <c r="AC127" s="342"/>
      <c r="AD127" s="342"/>
      <c r="AE127" s="342"/>
      <c r="AF127" s="342"/>
      <c r="AG127" s="342"/>
      <c r="AH127" s="342"/>
      <c r="AI127" s="344" t="str">
        <f>IF(ご入力シート!AI127="","",ご入力シート!AI127)</f>
        <v/>
      </c>
      <c r="AJ127" s="344"/>
      <c r="AK127" s="344"/>
      <c r="AL127" s="344"/>
      <c r="AM127" s="344"/>
      <c r="AN127" s="345" t="str">
        <f>IF(ご入力シート!AN127="","",ご入力シート!AN127)</f>
        <v/>
      </c>
      <c r="AO127" s="345"/>
      <c r="AP127" s="343" t="str">
        <f>IF(ご入力シート!AP127="","",ご入力シート!AP127)</f>
        <v/>
      </c>
      <c r="AQ127" s="343"/>
      <c r="AR127" s="343"/>
      <c r="AS127" s="343"/>
      <c r="AT127" s="343"/>
      <c r="AU127" s="343"/>
      <c r="AV127" s="343"/>
      <c r="AW127" s="337"/>
      <c r="AX127" s="337"/>
      <c r="AY127" s="337"/>
      <c r="AZ127" s="337"/>
      <c r="BA127" s="337"/>
      <c r="BB127" s="337"/>
      <c r="BC127" s="337"/>
      <c r="BD127" s="337"/>
      <c r="BE127" s="337"/>
      <c r="BF127" s="337"/>
      <c r="BG127" s="337"/>
      <c r="BH127" s="337"/>
      <c r="BI127" s="337"/>
      <c r="BJ127" s="337"/>
      <c r="BK127" s="338" t="str">
        <f>IF(BD127="","",VLOOKUP(BD127,'丸亀　使用シート２'!$B$3:$E$42,4,0))</f>
        <v/>
      </c>
      <c r="BL127" s="338"/>
      <c r="BM127" s="338"/>
      <c r="BN127" s="338"/>
      <c r="BO127" s="338"/>
      <c r="BP127" s="338"/>
      <c r="BQ127" s="338"/>
      <c r="BR127" s="112"/>
      <c r="BS127" s="112"/>
      <c r="BT127" s="112"/>
      <c r="BU127" s="112"/>
      <c r="BV127" s="112"/>
      <c r="BW127" s="112"/>
      <c r="BX127" s="112"/>
      <c r="BY127" s="98" t="str">
        <f>IF(X127="","",AP127+#REF!)</f>
        <v/>
      </c>
      <c r="BZ127" s="30" t="str">
        <f t="shared" si="2"/>
        <v/>
      </c>
      <c r="CA127" s="21" t="str">
        <f>IF(BD127="","",VLOOKUP(BD127,'丸亀　使用シート２'!$B$3:$E$42,2,0))</f>
        <v/>
      </c>
      <c r="CB127" s="21"/>
    </row>
    <row r="128" spans="1:80">
      <c r="A128" s="339" t="str">
        <f>IF(ご入力シート!A128="","",ご入力シート!A128)</f>
        <v/>
      </c>
      <c r="B128" s="339"/>
      <c r="C128" s="339" t="str">
        <f>IF(ご入力シート!C128="","",ご入力シート!C128)</f>
        <v/>
      </c>
      <c r="D128" s="339"/>
      <c r="E128" s="340" t="str">
        <f>IF(ご入力シート!E128="","",ご入力シート!E128)</f>
        <v/>
      </c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1" t="str">
        <f>IF(ご入力シート!X128="","",ご入力シート!X128)</f>
        <v/>
      </c>
      <c r="Y128" s="341"/>
      <c r="Z128" s="341"/>
      <c r="AA128" s="33" t="str">
        <f>ご入力シート!AA128</f>
        <v/>
      </c>
      <c r="AB128" s="342" t="str">
        <f>IF(ご入力シート!AB128="","",ご入力シート!AB128)</f>
        <v/>
      </c>
      <c r="AC128" s="342"/>
      <c r="AD128" s="342"/>
      <c r="AE128" s="342"/>
      <c r="AF128" s="342"/>
      <c r="AG128" s="342"/>
      <c r="AH128" s="342"/>
      <c r="AI128" s="344" t="str">
        <f>IF(ご入力シート!AI128="","",ご入力シート!AI128)</f>
        <v/>
      </c>
      <c r="AJ128" s="344"/>
      <c r="AK128" s="344"/>
      <c r="AL128" s="344"/>
      <c r="AM128" s="344"/>
      <c r="AN128" s="345" t="str">
        <f>IF(ご入力シート!AN128="","",ご入力シート!AN128)</f>
        <v/>
      </c>
      <c r="AO128" s="345"/>
      <c r="AP128" s="343" t="str">
        <f>IF(ご入力シート!AP128="","",ご入力シート!AP128)</f>
        <v/>
      </c>
      <c r="AQ128" s="343"/>
      <c r="AR128" s="343"/>
      <c r="AS128" s="343"/>
      <c r="AT128" s="343"/>
      <c r="AU128" s="343"/>
      <c r="AV128" s="343"/>
      <c r="AW128" s="337"/>
      <c r="AX128" s="337"/>
      <c r="AY128" s="337"/>
      <c r="AZ128" s="337"/>
      <c r="BA128" s="337"/>
      <c r="BB128" s="337"/>
      <c r="BC128" s="337"/>
      <c r="BD128" s="337"/>
      <c r="BE128" s="337"/>
      <c r="BF128" s="337"/>
      <c r="BG128" s="337"/>
      <c r="BH128" s="337"/>
      <c r="BI128" s="337"/>
      <c r="BJ128" s="337"/>
      <c r="BK128" s="338" t="str">
        <f>IF(BD128="","",VLOOKUP(BD128,'丸亀　使用シート２'!$B$3:$E$42,4,0))</f>
        <v/>
      </c>
      <c r="BL128" s="338"/>
      <c r="BM128" s="338"/>
      <c r="BN128" s="338"/>
      <c r="BO128" s="338"/>
      <c r="BP128" s="338"/>
      <c r="BQ128" s="338"/>
      <c r="BR128" s="112"/>
      <c r="BS128" s="112"/>
      <c r="BT128" s="112"/>
      <c r="BU128" s="112"/>
      <c r="BV128" s="112"/>
      <c r="BW128" s="112"/>
      <c r="BX128" s="112"/>
      <c r="BY128" s="98" t="str">
        <f>IF(X128="","",AP128+#REF!)</f>
        <v/>
      </c>
      <c r="BZ128" s="30" t="str">
        <f t="shared" si="2"/>
        <v/>
      </c>
      <c r="CA128" s="21" t="str">
        <f>IF(BD128="","",VLOOKUP(BD128,'丸亀　使用シート２'!$B$3:$E$42,2,0))</f>
        <v/>
      </c>
      <c r="CB128" s="21"/>
    </row>
    <row r="129" spans="1:80">
      <c r="A129" s="339" t="str">
        <f>IF(ご入力シート!A129="","",ご入力シート!A129)</f>
        <v/>
      </c>
      <c r="B129" s="339"/>
      <c r="C129" s="339" t="str">
        <f>IF(ご入力シート!C129="","",ご入力シート!C129)</f>
        <v/>
      </c>
      <c r="D129" s="339"/>
      <c r="E129" s="340" t="str">
        <f>IF(ご入力シート!E129="","",ご入力シート!E129)</f>
        <v/>
      </c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  <c r="W129" s="340"/>
      <c r="X129" s="341" t="str">
        <f>IF(ご入力シート!X129="","",ご入力シート!X129)</f>
        <v/>
      </c>
      <c r="Y129" s="341"/>
      <c r="Z129" s="341"/>
      <c r="AA129" s="33" t="str">
        <f>ご入力シート!AA129</f>
        <v/>
      </c>
      <c r="AB129" s="342" t="str">
        <f>IF(ご入力シート!AB129="","",ご入力シート!AB129)</f>
        <v/>
      </c>
      <c r="AC129" s="342"/>
      <c r="AD129" s="342"/>
      <c r="AE129" s="342"/>
      <c r="AF129" s="342"/>
      <c r="AG129" s="342"/>
      <c r="AH129" s="342"/>
      <c r="AI129" s="344" t="str">
        <f>IF(ご入力シート!AI129="","",ご入力シート!AI129)</f>
        <v/>
      </c>
      <c r="AJ129" s="344"/>
      <c r="AK129" s="344"/>
      <c r="AL129" s="344"/>
      <c r="AM129" s="344"/>
      <c r="AN129" s="345" t="str">
        <f>IF(ご入力シート!AN129="","",ご入力シート!AN129)</f>
        <v/>
      </c>
      <c r="AO129" s="345"/>
      <c r="AP129" s="343" t="str">
        <f>IF(ご入力シート!AP129="","",ご入力シート!AP129)</f>
        <v/>
      </c>
      <c r="AQ129" s="343"/>
      <c r="AR129" s="343"/>
      <c r="AS129" s="343"/>
      <c r="AT129" s="343"/>
      <c r="AU129" s="343"/>
      <c r="AV129" s="343"/>
      <c r="AW129" s="337"/>
      <c r="AX129" s="337"/>
      <c r="AY129" s="337"/>
      <c r="AZ129" s="337"/>
      <c r="BA129" s="337"/>
      <c r="BB129" s="337"/>
      <c r="BC129" s="337"/>
      <c r="BD129" s="337"/>
      <c r="BE129" s="337"/>
      <c r="BF129" s="337"/>
      <c r="BG129" s="337"/>
      <c r="BH129" s="337"/>
      <c r="BI129" s="337"/>
      <c r="BJ129" s="337"/>
      <c r="BK129" s="338" t="str">
        <f>IF(BD129="","",VLOOKUP(BD129,'丸亀　使用シート２'!$B$3:$E$42,4,0))</f>
        <v/>
      </c>
      <c r="BL129" s="338"/>
      <c r="BM129" s="338"/>
      <c r="BN129" s="338"/>
      <c r="BO129" s="338"/>
      <c r="BP129" s="338"/>
      <c r="BQ129" s="338"/>
      <c r="BR129" s="112"/>
      <c r="BS129" s="112"/>
      <c r="BT129" s="112"/>
      <c r="BU129" s="112"/>
      <c r="BV129" s="112"/>
      <c r="BW129" s="112"/>
      <c r="BX129" s="112"/>
      <c r="BY129" s="98" t="str">
        <f>IF(X129="","",AP129+#REF!)</f>
        <v/>
      </c>
      <c r="BZ129" s="30" t="str">
        <f t="shared" si="2"/>
        <v/>
      </c>
      <c r="CA129" s="21" t="str">
        <f>IF(BD129="","",VLOOKUP(BD129,'丸亀　使用シート２'!$B$3:$E$42,2,0))</f>
        <v/>
      </c>
      <c r="CB129" s="21"/>
    </row>
    <row r="130" spans="1:80">
      <c r="A130" s="339" t="str">
        <f>IF(ご入力シート!A130="","",ご入力シート!A130)</f>
        <v/>
      </c>
      <c r="B130" s="339"/>
      <c r="C130" s="339" t="str">
        <f>IF(ご入力シート!C130="","",ご入力シート!C130)</f>
        <v/>
      </c>
      <c r="D130" s="339"/>
      <c r="E130" s="340" t="str">
        <f>IF(ご入力シート!E130="","",ご入力シート!E130)</f>
        <v/>
      </c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41" t="str">
        <f>IF(ご入力シート!X130="","",ご入力シート!X130)</f>
        <v/>
      </c>
      <c r="Y130" s="341"/>
      <c r="Z130" s="341"/>
      <c r="AA130" s="33" t="str">
        <f>ご入力シート!AA130</f>
        <v/>
      </c>
      <c r="AB130" s="342" t="str">
        <f>IF(ご入力シート!AB130="","",ご入力シート!AB130)</f>
        <v/>
      </c>
      <c r="AC130" s="342"/>
      <c r="AD130" s="342"/>
      <c r="AE130" s="342"/>
      <c r="AF130" s="342"/>
      <c r="AG130" s="342"/>
      <c r="AH130" s="342"/>
      <c r="AI130" s="344" t="str">
        <f>IF(ご入力シート!AI130="","",ご入力シート!AI130)</f>
        <v/>
      </c>
      <c r="AJ130" s="344"/>
      <c r="AK130" s="344"/>
      <c r="AL130" s="344"/>
      <c r="AM130" s="344"/>
      <c r="AN130" s="345" t="str">
        <f>IF(ご入力シート!AN130="","",ご入力シート!AN130)</f>
        <v/>
      </c>
      <c r="AO130" s="345"/>
      <c r="AP130" s="343" t="str">
        <f>IF(ご入力シート!AP130="","",ご入力シート!AP130)</f>
        <v/>
      </c>
      <c r="AQ130" s="343"/>
      <c r="AR130" s="343"/>
      <c r="AS130" s="343"/>
      <c r="AT130" s="343"/>
      <c r="AU130" s="343"/>
      <c r="AV130" s="343"/>
      <c r="AW130" s="337"/>
      <c r="AX130" s="337"/>
      <c r="AY130" s="337"/>
      <c r="AZ130" s="337"/>
      <c r="BA130" s="337"/>
      <c r="BB130" s="337"/>
      <c r="BC130" s="337"/>
      <c r="BD130" s="337"/>
      <c r="BE130" s="337"/>
      <c r="BF130" s="337"/>
      <c r="BG130" s="337"/>
      <c r="BH130" s="337"/>
      <c r="BI130" s="337"/>
      <c r="BJ130" s="337"/>
      <c r="BK130" s="338" t="str">
        <f>IF(BD130="","",VLOOKUP(BD130,'丸亀　使用シート２'!$B$3:$E$42,4,0))</f>
        <v/>
      </c>
      <c r="BL130" s="338"/>
      <c r="BM130" s="338"/>
      <c r="BN130" s="338"/>
      <c r="BO130" s="338"/>
      <c r="BP130" s="338"/>
      <c r="BQ130" s="338"/>
      <c r="BR130" s="112"/>
      <c r="BS130" s="112"/>
      <c r="BT130" s="112"/>
      <c r="BU130" s="112"/>
      <c r="BV130" s="112"/>
      <c r="BW130" s="112"/>
      <c r="BX130" s="112"/>
      <c r="BY130" s="98" t="str">
        <f>IF(X130="","",AP130+#REF!)</f>
        <v/>
      </c>
      <c r="BZ130" s="30" t="str">
        <f t="shared" si="2"/>
        <v/>
      </c>
      <c r="CA130" s="21" t="str">
        <f>IF(BD130="","",VLOOKUP(BD130,'丸亀　使用シート２'!$B$3:$E$42,2,0))</f>
        <v/>
      </c>
      <c r="CB130" s="21"/>
    </row>
    <row r="131" spans="1:80">
      <c r="A131" s="339" t="str">
        <f>IF(ご入力シート!A131="","",ご入力シート!A131)</f>
        <v/>
      </c>
      <c r="B131" s="339"/>
      <c r="C131" s="339" t="str">
        <f>IF(ご入力シート!C131="","",ご入力シート!C131)</f>
        <v/>
      </c>
      <c r="D131" s="339"/>
      <c r="E131" s="340" t="str">
        <f>IF(ご入力シート!E131="","",ご入力シート!E131)</f>
        <v/>
      </c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  <c r="W131" s="340"/>
      <c r="X131" s="341" t="str">
        <f>IF(ご入力シート!X131="","",ご入力シート!X131)</f>
        <v/>
      </c>
      <c r="Y131" s="341"/>
      <c r="Z131" s="341"/>
      <c r="AA131" s="33" t="str">
        <f>ご入力シート!AA131</f>
        <v/>
      </c>
      <c r="AB131" s="342" t="str">
        <f>IF(ご入力シート!AB131="","",ご入力シート!AB131)</f>
        <v/>
      </c>
      <c r="AC131" s="342"/>
      <c r="AD131" s="342"/>
      <c r="AE131" s="342"/>
      <c r="AF131" s="342"/>
      <c r="AG131" s="342"/>
      <c r="AH131" s="342"/>
      <c r="AI131" s="344" t="str">
        <f>IF(ご入力シート!AI131="","",ご入力シート!AI131)</f>
        <v/>
      </c>
      <c r="AJ131" s="344"/>
      <c r="AK131" s="344"/>
      <c r="AL131" s="344"/>
      <c r="AM131" s="344"/>
      <c r="AN131" s="345" t="str">
        <f>IF(ご入力シート!AN131="","",ご入力シート!AN131)</f>
        <v/>
      </c>
      <c r="AO131" s="345"/>
      <c r="AP131" s="343" t="str">
        <f>IF(ご入力シート!AP131="","",ご入力シート!AP131)</f>
        <v/>
      </c>
      <c r="AQ131" s="343"/>
      <c r="AR131" s="343"/>
      <c r="AS131" s="343"/>
      <c r="AT131" s="343"/>
      <c r="AU131" s="343"/>
      <c r="AV131" s="343"/>
      <c r="AW131" s="337"/>
      <c r="AX131" s="337"/>
      <c r="AY131" s="337"/>
      <c r="AZ131" s="337"/>
      <c r="BA131" s="337"/>
      <c r="BB131" s="337"/>
      <c r="BC131" s="337"/>
      <c r="BD131" s="337"/>
      <c r="BE131" s="337"/>
      <c r="BF131" s="337"/>
      <c r="BG131" s="337"/>
      <c r="BH131" s="337"/>
      <c r="BI131" s="337"/>
      <c r="BJ131" s="337"/>
      <c r="BK131" s="338" t="str">
        <f>IF(BD131="","",VLOOKUP(BD131,'丸亀　使用シート２'!$B$3:$E$42,4,0))</f>
        <v/>
      </c>
      <c r="BL131" s="338"/>
      <c r="BM131" s="338"/>
      <c r="BN131" s="338"/>
      <c r="BO131" s="338"/>
      <c r="BP131" s="338"/>
      <c r="BQ131" s="338"/>
      <c r="BR131" s="112"/>
      <c r="BS131" s="112"/>
      <c r="BT131" s="112"/>
      <c r="BU131" s="112"/>
      <c r="BV131" s="112"/>
      <c r="BW131" s="112"/>
      <c r="BX131" s="112"/>
      <c r="BY131" s="98" t="str">
        <f>IF(X131="","",AP131+#REF!)</f>
        <v/>
      </c>
      <c r="BZ131" s="30" t="str">
        <f t="shared" si="2"/>
        <v/>
      </c>
      <c r="CA131" s="21" t="str">
        <f>IF(BD131="","",VLOOKUP(BD131,'丸亀　使用シート２'!$B$3:$E$42,2,0))</f>
        <v/>
      </c>
      <c r="CB131" s="21"/>
    </row>
    <row r="132" spans="1:80">
      <c r="A132" s="339" t="str">
        <f>IF(ご入力シート!A132="","",ご入力シート!A132)</f>
        <v/>
      </c>
      <c r="B132" s="339"/>
      <c r="C132" s="339" t="str">
        <f>IF(ご入力シート!C132="","",ご入力シート!C132)</f>
        <v/>
      </c>
      <c r="D132" s="339"/>
      <c r="E132" s="340" t="str">
        <f>IF(ご入力シート!E132="","",ご入力シート!E132)</f>
        <v/>
      </c>
      <c r="F132" s="340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40"/>
      <c r="W132" s="340"/>
      <c r="X132" s="341" t="str">
        <f>IF(ご入力シート!X132="","",ご入力シート!X132)</f>
        <v/>
      </c>
      <c r="Y132" s="341"/>
      <c r="Z132" s="341"/>
      <c r="AA132" s="33" t="str">
        <f>ご入力シート!AA132</f>
        <v/>
      </c>
      <c r="AB132" s="342" t="str">
        <f>IF(ご入力シート!AB132="","",ご入力シート!AB132)</f>
        <v/>
      </c>
      <c r="AC132" s="342"/>
      <c r="AD132" s="342"/>
      <c r="AE132" s="342"/>
      <c r="AF132" s="342"/>
      <c r="AG132" s="342"/>
      <c r="AH132" s="342"/>
      <c r="AI132" s="344" t="str">
        <f>IF(ご入力シート!AI132="","",ご入力シート!AI132)</f>
        <v/>
      </c>
      <c r="AJ132" s="344"/>
      <c r="AK132" s="344"/>
      <c r="AL132" s="344"/>
      <c r="AM132" s="344"/>
      <c r="AN132" s="345" t="str">
        <f>IF(ご入力シート!AN132="","",ご入力シート!AN132)</f>
        <v/>
      </c>
      <c r="AO132" s="345"/>
      <c r="AP132" s="343" t="str">
        <f>IF(ご入力シート!AP132="","",ご入力シート!AP132)</f>
        <v/>
      </c>
      <c r="AQ132" s="343"/>
      <c r="AR132" s="343"/>
      <c r="AS132" s="343"/>
      <c r="AT132" s="343"/>
      <c r="AU132" s="343"/>
      <c r="AV132" s="343"/>
      <c r="AW132" s="337"/>
      <c r="AX132" s="337"/>
      <c r="AY132" s="337"/>
      <c r="AZ132" s="337"/>
      <c r="BA132" s="337"/>
      <c r="BB132" s="337"/>
      <c r="BC132" s="337"/>
      <c r="BD132" s="337"/>
      <c r="BE132" s="337"/>
      <c r="BF132" s="337"/>
      <c r="BG132" s="337"/>
      <c r="BH132" s="337"/>
      <c r="BI132" s="337"/>
      <c r="BJ132" s="337"/>
      <c r="BK132" s="338" t="str">
        <f>IF(BD132="","",VLOOKUP(BD132,'丸亀　使用シート２'!$B$3:$E$42,4,0))</f>
        <v/>
      </c>
      <c r="BL132" s="338"/>
      <c r="BM132" s="338"/>
      <c r="BN132" s="338"/>
      <c r="BO132" s="338"/>
      <c r="BP132" s="338"/>
      <c r="BQ132" s="338"/>
      <c r="BR132" s="112"/>
      <c r="BS132" s="112"/>
      <c r="BT132" s="112"/>
      <c r="BU132" s="112"/>
      <c r="BV132" s="112"/>
      <c r="BW132" s="112"/>
      <c r="BX132" s="112"/>
      <c r="BY132" s="98" t="str">
        <f>IF(X132="","",AP132+#REF!)</f>
        <v/>
      </c>
      <c r="BZ132" s="30" t="str">
        <f t="shared" si="2"/>
        <v/>
      </c>
      <c r="CA132" s="21" t="str">
        <f>IF(BD132="","",VLOOKUP(BD132,'丸亀　使用シート２'!$B$3:$E$42,2,0))</f>
        <v/>
      </c>
      <c r="CB132" s="21"/>
    </row>
    <row r="133" spans="1:80">
      <c r="A133" s="339" t="str">
        <f>IF(ご入力シート!A133="","",ご入力シート!A133)</f>
        <v/>
      </c>
      <c r="B133" s="339"/>
      <c r="C133" s="339" t="str">
        <f>IF(ご入力シート!C133="","",ご入力シート!C133)</f>
        <v/>
      </c>
      <c r="D133" s="339"/>
      <c r="E133" s="340" t="str">
        <f>IF(ご入力シート!E133="","",ご入力シート!E133)</f>
        <v/>
      </c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1" t="str">
        <f>IF(ご入力シート!X133="","",ご入力シート!X133)</f>
        <v/>
      </c>
      <c r="Y133" s="341"/>
      <c r="Z133" s="341"/>
      <c r="AA133" s="33" t="str">
        <f>ご入力シート!AA133</f>
        <v/>
      </c>
      <c r="AB133" s="342" t="str">
        <f>IF(ご入力シート!AB133="","",ご入力シート!AB133)</f>
        <v/>
      </c>
      <c r="AC133" s="342"/>
      <c r="AD133" s="342"/>
      <c r="AE133" s="342"/>
      <c r="AF133" s="342"/>
      <c r="AG133" s="342"/>
      <c r="AH133" s="342"/>
      <c r="AI133" s="344" t="str">
        <f>IF(ご入力シート!AI133="","",ご入力シート!AI133)</f>
        <v/>
      </c>
      <c r="AJ133" s="344"/>
      <c r="AK133" s="344"/>
      <c r="AL133" s="344"/>
      <c r="AM133" s="344"/>
      <c r="AN133" s="345" t="str">
        <f>IF(ご入力シート!AN133="","",ご入力シート!AN133)</f>
        <v/>
      </c>
      <c r="AO133" s="345"/>
      <c r="AP133" s="343" t="str">
        <f>IF(ご入力シート!AP133="","",ご入力シート!AP133)</f>
        <v/>
      </c>
      <c r="AQ133" s="343"/>
      <c r="AR133" s="343"/>
      <c r="AS133" s="343"/>
      <c r="AT133" s="343"/>
      <c r="AU133" s="343"/>
      <c r="AV133" s="343"/>
      <c r="AW133" s="337"/>
      <c r="AX133" s="337"/>
      <c r="AY133" s="337"/>
      <c r="AZ133" s="337"/>
      <c r="BA133" s="337"/>
      <c r="BB133" s="337"/>
      <c r="BC133" s="337"/>
      <c r="BD133" s="337"/>
      <c r="BE133" s="337"/>
      <c r="BF133" s="337"/>
      <c r="BG133" s="337"/>
      <c r="BH133" s="337"/>
      <c r="BI133" s="337"/>
      <c r="BJ133" s="337"/>
      <c r="BK133" s="338" t="str">
        <f>IF(BD133="","",VLOOKUP(BD133,'丸亀　使用シート２'!$B$3:$E$42,4,0))</f>
        <v/>
      </c>
      <c r="BL133" s="338"/>
      <c r="BM133" s="338"/>
      <c r="BN133" s="338"/>
      <c r="BO133" s="338"/>
      <c r="BP133" s="338"/>
      <c r="BQ133" s="338"/>
      <c r="BR133" s="112"/>
      <c r="BS133" s="112"/>
      <c r="BT133" s="112"/>
      <c r="BU133" s="112"/>
      <c r="BV133" s="112"/>
      <c r="BW133" s="112"/>
      <c r="BX133" s="112"/>
      <c r="BY133" s="98" t="str">
        <f>IF(X133="","",AP133+#REF!)</f>
        <v/>
      </c>
      <c r="BZ133" s="30" t="str">
        <f t="shared" si="2"/>
        <v/>
      </c>
      <c r="CA133" s="21" t="str">
        <f>IF(BD133="","",VLOOKUP(BD133,'丸亀　使用シート２'!$B$3:$E$42,2,0))</f>
        <v/>
      </c>
      <c r="CB133" s="21"/>
    </row>
    <row r="134" spans="1:80">
      <c r="A134" s="339" t="str">
        <f>IF(ご入力シート!A134="","",ご入力シート!A134)</f>
        <v/>
      </c>
      <c r="B134" s="339"/>
      <c r="C134" s="339" t="str">
        <f>IF(ご入力シート!C134="","",ご入力シート!C134)</f>
        <v/>
      </c>
      <c r="D134" s="339"/>
      <c r="E134" s="340" t="str">
        <f>IF(ご入力シート!E134="","",ご入力シート!E134)</f>
        <v/>
      </c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1" t="str">
        <f>IF(ご入力シート!X134="","",ご入力シート!X134)</f>
        <v/>
      </c>
      <c r="Y134" s="341"/>
      <c r="Z134" s="341"/>
      <c r="AA134" s="33" t="str">
        <f>ご入力シート!AA134</f>
        <v/>
      </c>
      <c r="AB134" s="342" t="str">
        <f>IF(ご入力シート!AB134="","",ご入力シート!AB134)</f>
        <v/>
      </c>
      <c r="AC134" s="342"/>
      <c r="AD134" s="342"/>
      <c r="AE134" s="342"/>
      <c r="AF134" s="342"/>
      <c r="AG134" s="342"/>
      <c r="AH134" s="342"/>
      <c r="AI134" s="344" t="str">
        <f>IF(ご入力シート!AI134="","",ご入力シート!AI134)</f>
        <v/>
      </c>
      <c r="AJ134" s="344"/>
      <c r="AK134" s="344"/>
      <c r="AL134" s="344"/>
      <c r="AM134" s="344"/>
      <c r="AN134" s="345" t="str">
        <f>IF(ご入力シート!AN134="","",ご入力シート!AN134)</f>
        <v/>
      </c>
      <c r="AO134" s="345"/>
      <c r="AP134" s="343" t="str">
        <f>IF(ご入力シート!AP134="","",ご入力シート!AP134)</f>
        <v/>
      </c>
      <c r="AQ134" s="343"/>
      <c r="AR134" s="343"/>
      <c r="AS134" s="343"/>
      <c r="AT134" s="343"/>
      <c r="AU134" s="343"/>
      <c r="AV134" s="343"/>
      <c r="AW134" s="337"/>
      <c r="AX134" s="337"/>
      <c r="AY134" s="337"/>
      <c r="AZ134" s="337"/>
      <c r="BA134" s="337"/>
      <c r="BB134" s="337"/>
      <c r="BC134" s="337"/>
      <c r="BD134" s="337"/>
      <c r="BE134" s="337"/>
      <c r="BF134" s="337"/>
      <c r="BG134" s="337"/>
      <c r="BH134" s="337"/>
      <c r="BI134" s="337"/>
      <c r="BJ134" s="337"/>
      <c r="BK134" s="338" t="str">
        <f>IF(BD134="","",VLOOKUP(BD134,'丸亀　使用シート２'!$B$3:$E$42,4,0))</f>
        <v/>
      </c>
      <c r="BL134" s="338"/>
      <c r="BM134" s="338"/>
      <c r="BN134" s="338"/>
      <c r="BO134" s="338"/>
      <c r="BP134" s="338"/>
      <c r="BQ134" s="338"/>
      <c r="BR134" s="112"/>
      <c r="BS134" s="112"/>
      <c r="BT134" s="112"/>
      <c r="BU134" s="112"/>
      <c r="BV134" s="112"/>
      <c r="BW134" s="112"/>
      <c r="BX134" s="112"/>
      <c r="BY134" s="98" t="str">
        <f>IF(X134="","",AP134+#REF!)</f>
        <v/>
      </c>
      <c r="BZ134" s="30" t="str">
        <f t="shared" si="2"/>
        <v/>
      </c>
      <c r="CA134" s="21" t="str">
        <f>IF(BD134="","",VLOOKUP(BD134,'丸亀　使用シート２'!$B$3:$E$42,2,0))</f>
        <v/>
      </c>
      <c r="CB134" s="21"/>
    </row>
    <row r="135" spans="1:80">
      <c r="A135" s="339" t="str">
        <f>IF(ご入力シート!A135="","",ご入力シート!A135)</f>
        <v/>
      </c>
      <c r="B135" s="339"/>
      <c r="C135" s="339" t="str">
        <f>IF(ご入力シート!C135="","",ご入力シート!C135)</f>
        <v/>
      </c>
      <c r="D135" s="339"/>
      <c r="E135" s="340" t="str">
        <f>IF(ご入力シート!E135="","",ご入力シート!E135)</f>
        <v/>
      </c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1" t="str">
        <f>IF(ご入力シート!X135="","",ご入力シート!X135)</f>
        <v/>
      </c>
      <c r="Y135" s="341"/>
      <c r="Z135" s="341"/>
      <c r="AA135" s="33" t="str">
        <f>ご入力シート!AA135</f>
        <v/>
      </c>
      <c r="AB135" s="342" t="str">
        <f>IF(ご入力シート!AB135="","",ご入力シート!AB135)</f>
        <v/>
      </c>
      <c r="AC135" s="342"/>
      <c r="AD135" s="342"/>
      <c r="AE135" s="342"/>
      <c r="AF135" s="342"/>
      <c r="AG135" s="342"/>
      <c r="AH135" s="342"/>
      <c r="AI135" s="344" t="str">
        <f>IF(ご入力シート!AI135="","",ご入力シート!AI135)</f>
        <v/>
      </c>
      <c r="AJ135" s="344"/>
      <c r="AK135" s="344"/>
      <c r="AL135" s="344"/>
      <c r="AM135" s="344"/>
      <c r="AN135" s="345" t="str">
        <f>IF(ご入力シート!AN135="","",ご入力シート!AN135)</f>
        <v/>
      </c>
      <c r="AO135" s="345"/>
      <c r="AP135" s="343" t="str">
        <f>IF(ご入力シート!AP135="","",ご入力シート!AP135)</f>
        <v/>
      </c>
      <c r="AQ135" s="343"/>
      <c r="AR135" s="343"/>
      <c r="AS135" s="343"/>
      <c r="AT135" s="343"/>
      <c r="AU135" s="343"/>
      <c r="AV135" s="343"/>
      <c r="AW135" s="337"/>
      <c r="AX135" s="337"/>
      <c r="AY135" s="337"/>
      <c r="AZ135" s="337"/>
      <c r="BA135" s="337"/>
      <c r="BB135" s="337"/>
      <c r="BC135" s="337"/>
      <c r="BD135" s="337"/>
      <c r="BE135" s="337"/>
      <c r="BF135" s="337"/>
      <c r="BG135" s="337"/>
      <c r="BH135" s="337"/>
      <c r="BI135" s="337"/>
      <c r="BJ135" s="337"/>
      <c r="BK135" s="338" t="str">
        <f>IF(BD135="","",VLOOKUP(BD135,'丸亀　使用シート２'!$B$3:$E$42,4,0))</f>
        <v/>
      </c>
      <c r="BL135" s="338"/>
      <c r="BM135" s="338"/>
      <c r="BN135" s="338"/>
      <c r="BO135" s="338"/>
      <c r="BP135" s="338"/>
      <c r="BQ135" s="338"/>
      <c r="BR135" s="112"/>
      <c r="BS135" s="112"/>
      <c r="BT135" s="112"/>
      <c r="BU135" s="112"/>
      <c r="BV135" s="112"/>
      <c r="BW135" s="112"/>
      <c r="BX135" s="112"/>
      <c r="BY135" s="98" t="str">
        <f>IF(X135="","",AP135+#REF!)</f>
        <v/>
      </c>
      <c r="BZ135" s="30" t="str">
        <f t="shared" si="2"/>
        <v/>
      </c>
      <c r="CA135" s="21" t="str">
        <f>IF(BD135="","",VLOOKUP(BD135,'丸亀　使用シート２'!$B$3:$E$42,2,0))</f>
        <v/>
      </c>
      <c r="CB135" s="21"/>
    </row>
    <row r="136" spans="1:80">
      <c r="A136" s="339" t="str">
        <f>IF(ご入力シート!A136="","",ご入力シート!A136)</f>
        <v/>
      </c>
      <c r="B136" s="339"/>
      <c r="C136" s="339" t="str">
        <f>IF(ご入力シート!C136="","",ご入力シート!C136)</f>
        <v/>
      </c>
      <c r="D136" s="339"/>
      <c r="E136" s="340" t="str">
        <f>IF(ご入力シート!E136="","",ご入力シート!E136)</f>
        <v/>
      </c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1" t="str">
        <f>IF(ご入力シート!X136="","",ご入力シート!X136)</f>
        <v/>
      </c>
      <c r="Y136" s="341"/>
      <c r="Z136" s="341"/>
      <c r="AA136" s="33" t="str">
        <f>ご入力シート!AA136</f>
        <v/>
      </c>
      <c r="AB136" s="342" t="str">
        <f>IF(ご入力シート!AB136="","",ご入力シート!AB136)</f>
        <v/>
      </c>
      <c r="AC136" s="342"/>
      <c r="AD136" s="342"/>
      <c r="AE136" s="342"/>
      <c r="AF136" s="342"/>
      <c r="AG136" s="342"/>
      <c r="AH136" s="342"/>
      <c r="AI136" s="344" t="str">
        <f>IF(ご入力シート!AI136="","",ご入力シート!AI136)</f>
        <v/>
      </c>
      <c r="AJ136" s="344"/>
      <c r="AK136" s="344"/>
      <c r="AL136" s="344"/>
      <c r="AM136" s="344"/>
      <c r="AN136" s="345" t="str">
        <f>IF(ご入力シート!AN136="","",ご入力シート!AN136)</f>
        <v/>
      </c>
      <c r="AO136" s="345"/>
      <c r="AP136" s="343" t="str">
        <f>IF(ご入力シート!AP136="","",ご入力シート!AP136)</f>
        <v/>
      </c>
      <c r="AQ136" s="343"/>
      <c r="AR136" s="343"/>
      <c r="AS136" s="343"/>
      <c r="AT136" s="343"/>
      <c r="AU136" s="343"/>
      <c r="AV136" s="343"/>
      <c r="AW136" s="337"/>
      <c r="AX136" s="337"/>
      <c r="AY136" s="337"/>
      <c r="AZ136" s="337"/>
      <c r="BA136" s="337"/>
      <c r="BB136" s="337"/>
      <c r="BC136" s="337"/>
      <c r="BD136" s="337"/>
      <c r="BE136" s="337"/>
      <c r="BF136" s="337"/>
      <c r="BG136" s="337"/>
      <c r="BH136" s="337"/>
      <c r="BI136" s="337"/>
      <c r="BJ136" s="337"/>
      <c r="BK136" s="338" t="str">
        <f>IF(BD136="","",VLOOKUP(BD136,'丸亀　使用シート２'!$B$3:$E$42,4,0))</f>
        <v/>
      </c>
      <c r="BL136" s="338"/>
      <c r="BM136" s="338"/>
      <c r="BN136" s="338"/>
      <c r="BO136" s="338"/>
      <c r="BP136" s="338"/>
      <c r="BQ136" s="338"/>
      <c r="BR136" s="112"/>
      <c r="BS136" s="112"/>
      <c r="BT136" s="112"/>
      <c r="BU136" s="112"/>
      <c r="BV136" s="112"/>
      <c r="BW136" s="112"/>
      <c r="BX136" s="112"/>
      <c r="BY136" s="98" t="str">
        <f>IF(X136="","",AP136+#REF!)</f>
        <v/>
      </c>
      <c r="BZ136" s="30" t="str">
        <f t="shared" si="2"/>
        <v/>
      </c>
      <c r="CA136" s="21" t="str">
        <f>IF(BD136="","",VLOOKUP(BD136,'丸亀　使用シート２'!$B$3:$E$42,2,0))</f>
        <v/>
      </c>
      <c r="CB136" s="21"/>
    </row>
    <row r="137" spans="1:80">
      <c r="A137" s="339" t="str">
        <f>IF(ご入力シート!A137="","",ご入力シート!A137)</f>
        <v/>
      </c>
      <c r="B137" s="339"/>
      <c r="C137" s="339" t="str">
        <f>IF(ご入力シート!C137="","",ご入力シート!C137)</f>
        <v/>
      </c>
      <c r="D137" s="339"/>
      <c r="E137" s="340" t="str">
        <f>IF(ご入力シート!E137="","",ご入力シート!E137)</f>
        <v/>
      </c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1" t="str">
        <f>IF(ご入力シート!X137="","",ご入力シート!X137)</f>
        <v/>
      </c>
      <c r="Y137" s="341"/>
      <c r="Z137" s="341"/>
      <c r="AA137" s="33" t="str">
        <f>ご入力シート!AA137</f>
        <v/>
      </c>
      <c r="AB137" s="342" t="str">
        <f>IF(ご入力シート!AB137="","",ご入力シート!AB137)</f>
        <v/>
      </c>
      <c r="AC137" s="342"/>
      <c r="AD137" s="342"/>
      <c r="AE137" s="342"/>
      <c r="AF137" s="342"/>
      <c r="AG137" s="342"/>
      <c r="AH137" s="342"/>
      <c r="AI137" s="344" t="str">
        <f>IF(ご入力シート!AI137="","",ご入力シート!AI137)</f>
        <v/>
      </c>
      <c r="AJ137" s="344"/>
      <c r="AK137" s="344"/>
      <c r="AL137" s="344"/>
      <c r="AM137" s="344"/>
      <c r="AN137" s="345" t="str">
        <f>IF(ご入力シート!AN137="","",ご入力シート!AN137)</f>
        <v/>
      </c>
      <c r="AO137" s="345"/>
      <c r="AP137" s="343" t="str">
        <f>IF(ご入力シート!AP137="","",ご入力シート!AP137)</f>
        <v/>
      </c>
      <c r="AQ137" s="343"/>
      <c r="AR137" s="343"/>
      <c r="AS137" s="343"/>
      <c r="AT137" s="343"/>
      <c r="AU137" s="343"/>
      <c r="AV137" s="343"/>
      <c r="AW137" s="337"/>
      <c r="AX137" s="337"/>
      <c r="AY137" s="337"/>
      <c r="AZ137" s="337"/>
      <c r="BA137" s="337"/>
      <c r="BB137" s="337"/>
      <c r="BC137" s="337"/>
      <c r="BD137" s="337"/>
      <c r="BE137" s="337"/>
      <c r="BF137" s="337"/>
      <c r="BG137" s="337"/>
      <c r="BH137" s="337"/>
      <c r="BI137" s="337"/>
      <c r="BJ137" s="337"/>
      <c r="BK137" s="338" t="str">
        <f>IF(BD137="","",VLOOKUP(BD137,'丸亀　使用シート２'!$B$3:$E$42,4,0))</f>
        <v/>
      </c>
      <c r="BL137" s="338"/>
      <c r="BM137" s="338"/>
      <c r="BN137" s="338"/>
      <c r="BO137" s="338"/>
      <c r="BP137" s="338"/>
      <c r="BQ137" s="338"/>
      <c r="BR137" s="112"/>
      <c r="BS137" s="112"/>
      <c r="BT137" s="112"/>
      <c r="BU137" s="112"/>
      <c r="BV137" s="112"/>
      <c r="BW137" s="112"/>
      <c r="BX137" s="112"/>
      <c r="BY137" s="98" t="str">
        <f>IF(X137="","",AP137+#REF!)</f>
        <v/>
      </c>
      <c r="BZ137" s="30" t="str">
        <f t="shared" si="2"/>
        <v/>
      </c>
      <c r="CA137" s="21" t="str">
        <f>IF(BD137="","",VLOOKUP(BD137,'丸亀　使用シート２'!$B$3:$E$42,2,0))</f>
        <v/>
      </c>
      <c r="CB137" s="21"/>
    </row>
    <row r="138" spans="1:80">
      <c r="A138" s="339" t="str">
        <f>IF(ご入力シート!A138="","",ご入力シート!A138)</f>
        <v/>
      </c>
      <c r="B138" s="339"/>
      <c r="C138" s="339" t="str">
        <f>IF(ご入力シート!C138="","",ご入力シート!C138)</f>
        <v/>
      </c>
      <c r="D138" s="339"/>
      <c r="E138" s="340" t="str">
        <f>IF(ご入力シート!E138="","",ご入力シート!E138)</f>
        <v/>
      </c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1" t="str">
        <f>IF(ご入力シート!X138="","",ご入力シート!X138)</f>
        <v/>
      </c>
      <c r="Y138" s="341"/>
      <c r="Z138" s="341"/>
      <c r="AA138" s="33" t="str">
        <f>ご入力シート!AA138</f>
        <v/>
      </c>
      <c r="AB138" s="342" t="str">
        <f>IF(ご入力シート!AB138="","",ご入力シート!AB138)</f>
        <v/>
      </c>
      <c r="AC138" s="342"/>
      <c r="AD138" s="342"/>
      <c r="AE138" s="342"/>
      <c r="AF138" s="342"/>
      <c r="AG138" s="342"/>
      <c r="AH138" s="342"/>
      <c r="AI138" s="344" t="str">
        <f>IF(ご入力シート!AI138="","",ご入力シート!AI138)</f>
        <v/>
      </c>
      <c r="AJ138" s="344"/>
      <c r="AK138" s="344"/>
      <c r="AL138" s="344"/>
      <c r="AM138" s="344"/>
      <c r="AN138" s="345" t="str">
        <f>IF(ご入力シート!AN138="","",ご入力シート!AN138)</f>
        <v/>
      </c>
      <c r="AO138" s="345"/>
      <c r="AP138" s="343" t="str">
        <f>IF(ご入力シート!AP138="","",ご入力シート!AP138)</f>
        <v/>
      </c>
      <c r="AQ138" s="343"/>
      <c r="AR138" s="343"/>
      <c r="AS138" s="343"/>
      <c r="AT138" s="343"/>
      <c r="AU138" s="343"/>
      <c r="AV138" s="343"/>
      <c r="AW138" s="337"/>
      <c r="AX138" s="337"/>
      <c r="AY138" s="337"/>
      <c r="AZ138" s="337"/>
      <c r="BA138" s="337"/>
      <c r="BB138" s="337"/>
      <c r="BC138" s="337"/>
      <c r="BD138" s="337"/>
      <c r="BE138" s="337"/>
      <c r="BF138" s="337"/>
      <c r="BG138" s="337"/>
      <c r="BH138" s="337"/>
      <c r="BI138" s="337"/>
      <c r="BJ138" s="337"/>
      <c r="BK138" s="338" t="str">
        <f>IF(BD138="","",VLOOKUP(BD138,'丸亀　使用シート２'!$B$3:$E$42,4,0))</f>
        <v/>
      </c>
      <c r="BL138" s="338"/>
      <c r="BM138" s="338"/>
      <c r="BN138" s="338"/>
      <c r="BO138" s="338"/>
      <c r="BP138" s="338"/>
      <c r="BQ138" s="338"/>
      <c r="BR138" s="112"/>
      <c r="BS138" s="112"/>
      <c r="BT138" s="112"/>
      <c r="BU138" s="112"/>
      <c r="BV138" s="112"/>
      <c r="BW138" s="112"/>
      <c r="BX138" s="112"/>
      <c r="BY138" s="98" t="str">
        <f>IF(X138="","",AP138+#REF!)</f>
        <v/>
      </c>
      <c r="BZ138" s="30" t="str">
        <f t="shared" si="2"/>
        <v/>
      </c>
      <c r="CA138" s="21" t="str">
        <f>IF(BD138="","",VLOOKUP(BD138,'丸亀　使用シート２'!$B$3:$E$42,2,0))</f>
        <v/>
      </c>
      <c r="CB138" s="21"/>
    </row>
    <row r="139" spans="1:80">
      <c r="A139" s="339" t="str">
        <f>IF(ご入力シート!A139="","",ご入力シート!A139)</f>
        <v/>
      </c>
      <c r="B139" s="339"/>
      <c r="C139" s="339" t="str">
        <f>IF(ご入力シート!C139="","",ご入力シート!C139)</f>
        <v/>
      </c>
      <c r="D139" s="339"/>
      <c r="E139" s="340" t="str">
        <f>IF(ご入力シート!E139="","",ご入力シート!E139)</f>
        <v/>
      </c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  <c r="W139" s="340"/>
      <c r="X139" s="341" t="str">
        <f>IF(ご入力シート!X139="","",ご入力シート!X139)</f>
        <v/>
      </c>
      <c r="Y139" s="341"/>
      <c r="Z139" s="341"/>
      <c r="AA139" s="33" t="str">
        <f>ご入力シート!AA139</f>
        <v/>
      </c>
      <c r="AB139" s="342" t="str">
        <f>IF(ご入力シート!AB139="","",ご入力シート!AB139)</f>
        <v/>
      </c>
      <c r="AC139" s="342"/>
      <c r="AD139" s="342"/>
      <c r="AE139" s="342"/>
      <c r="AF139" s="342"/>
      <c r="AG139" s="342"/>
      <c r="AH139" s="342"/>
      <c r="AI139" s="344" t="str">
        <f>IF(ご入力シート!AI139="","",ご入力シート!AI139)</f>
        <v/>
      </c>
      <c r="AJ139" s="344"/>
      <c r="AK139" s="344"/>
      <c r="AL139" s="344"/>
      <c r="AM139" s="344"/>
      <c r="AN139" s="345" t="str">
        <f>IF(ご入力シート!AN139="","",ご入力シート!AN139)</f>
        <v/>
      </c>
      <c r="AO139" s="345"/>
      <c r="AP139" s="343" t="str">
        <f>IF(ご入力シート!AP139="","",ご入力シート!AP139)</f>
        <v/>
      </c>
      <c r="AQ139" s="343"/>
      <c r="AR139" s="343"/>
      <c r="AS139" s="343"/>
      <c r="AT139" s="343"/>
      <c r="AU139" s="343"/>
      <c r="AV139" s="343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7"/>
      <c r="BG139" s="337"/>
      <c r="BH139" s="337"/>
      <c r="BI139" s="337"/>
      <c r="BJ139" s="337"/>
      <c r="BK139" s="338" t="str">
        <f>IF(BD139="","",VLOOKUP(BD139,'丸亀　使用シート２'!$B$3:$E$42,4,0))</f>
        <v/>
      </c>
      <c r="BL139" s="338"/>
      <c r="BM139" s="338"/>
      <c r="BN139" s="338"/>
      <c r="BO139" s="338"/>
      <c r="BP139" s="338"/>
      <c r="BQ139" s="338"/>
      <c r="BR139" s="112"/>
      <c r="BS139" s="112"/>
      <c r="BT139" s="112"/>
      <c r="BU139" s="112"/>
      <c r="BV139" s="112"/>
      <c r="BW139" s="112"/>
      <c r="BX139" s="112"/>
      <c r="BY139" s="98" t="str">
        <f>IF(X139="","",AP139+#REF!)</f>
        <v/>
      </c>
      <c r="BZ139" s="30" t="str">
        <f t="shared" si="2"/>
        <v/>
      </c>
      <c r="CA139" s="21" t="str">
        <f>IF(BD139="","",VLOOKUP(BD139,'丸亀　使用シート２'!$B$3:$E$42,2,0))</f>
        <v/>
      </c>
      <c r="CB139" s="21"/>
    </row>
    <row r="140" spans="1:80">
      <c r="A140" s="339" t="str">
        <f>IF(ご入力シート!A140="","",ご入力シート!A140)</f>
        <v/>
      </c>
      <c r="B140" s="339"/>
      <c r="C140" s="339" t="str">
        <f>IF(ご入力シート!C140="","",ご入力シート!C140)</f>
        <v/>
      </c>
      <c r="D140" s="339"/>
      <c r="E140" s="340" t="str">
        <f>IF(ご入力シート!E140="","",ご入力シート!E140)</f>
        <v/>
      </c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1" t="str">
        <f>IF(ご入力シート!X140="","",ご入力シート!X140)</f>
        <v/>
      </c>
      <c r="Y140" s="341"/>
      <c r="Z140" s="341"/>
      <c r="AA140" s="33" t="str">
        <f>ご入力シート!AA140</f>
        <v/>
      </c>
      <c r="AB140" s="342" t="str">
        <f>IF(ご入力シート!AB140="","",ご入力シート!AB140)</f>
        <v/>
      </c>
      <c r="AC140" s="342"/>
      <c r="AD140" s="342"/>
      <c r="AE140" s="342"/>
      <c r="AF140" s="342"/>
      <c r="AG140" s="342"/>
      <c r="AH140" s="342"/>
      <c r="AI140" s="344" t="str">
        <f>IF(ご入力シート!AI140="","",ご入力シート!AI140)</f>
        <v/>
      </c>
      <c r="AJ140" s="344"/>
      <c r="AK140" s="344"/>
      <c r="AL140" s="344"/>
      <c r="AM140" s="344"/>
      <c r="AN140" s="345" t="str">
        <f>IF(ご入力シート!AN140="","",ご入力シート!AN140)</f>
        <v/>
      </c>
      <c r="AO140" s="345"/>
      <c r="AP140" s="343" t="str">
        <f>IF(ご入力シート!AP140="","",ご入力シート!AP140)</f>
        <v/>
      </c>
      <c r="AQ140" s="343"/>
      <c r="AR140" s="343"/>
      <c r="AS140" s="343"/>
      <c r="AT140" s="343"/>
      <c r="AU140" s="343"/>
      <c r="AV140" s="343"/>
      <c r="AW140" s="337"/>
      <c r="AX140" s="337"/>
      <c r="AY140" s="337"/>
      <c r="AZ140" s="337"/>
      <c r="BA140" s="337"/>
      <c r="BB140" s="337"/>
      <c r="BC140" s="337"/>
      <c r="BD140" s="337"/>
      <c r="BE140" s="337"/>
      <c r="BF140" s="337"/>
      <c r="BG140" s="337"/>
      <c r="BH140" s="337"/>
      <c r="BI140" s="337"/>
      <c r="BJ140" s="337"/>
      <c r="BK140" s="338" t="str">
        <f>IF(BD140="","",VLOOKUP(BD140,'丸亀　使用シート２'!$B$3:$E$42,4,0))</f>
        <v/>
      </c>
      <c r="BL140" s="338"/>
      <c r="BM140" s="338"/>
      <c r="BN140" s="338"/>
      <c r="BO140" s="338"/>
      <c r="BP140" s="338"/>
      <c r="BQ140" s="338"/>
      <c r="BR140" s="112"/>
      <c r="BS140" s="112"/>
      <c r="BT140" s="112"/>
      <c r="BU140" s="112"/>
      <c r="BV140" s="112"/>
      <c r="BW140" s="112"/>
      <c r="BX140" s="112"/>
      <c r="BY140" s="98" t="str">
        <f>IF(X140="","",AP140+#REF!)</f>
        <v/>
      </c>
      <c r="BZ140" s="30" t="str">
        <f t="shared" si="2"/>
        <v/>
      </c>
      <c r="CA140" s="21" t="str">
        <f>IF(BD140="","",VLOOKUP(BD140,'丸亀　使用シート２'!$B$3:$E$42,2,0))</f>
        <v/>
      </c>
      <c r="CB140" s="21"/>
    </row>
    <row r="141" spans="1:80">
      <c r="A141" s="339" t="str">
        <f>IF(ご入力シート!A141="","",ご入力シート!A141)</f>
        <v/>
      </c>
      <c r="B141" s="339"/>
      <c r="C141" s="339" t="str">
        <f>IF(ご入力シート!C141="","",ご入力シート!C141)</f>
        <v/>
      </c>
      <c r="D141" s="339"/>
      <c r="E141" s="340" t="str">
        <f>IF(ご入力シート!E141="","",ご入力シート!E141)</f>
        <v/>
      </c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 t="str">
        <f>IF(ご入力シート!X141="","",ご入力シート!X141)</f>
        <v/>
      </c>
      <c r="Y141" s="341"/>
      <c r="Z141" s="341"/>
      <c r="AA141" s="33" t="str">
        <f>ご入力シート!AA141</f>
        <v/>
      </c>
      <c r="AB141" s="342" t="str">
        <f>IF(ご入力シート!AB141="","",ご入力シート!AB141)</f>
        <v/>
      </c>
      <c r="AC141" s="342"/>
      <c r="AD141" s="342"/>
      <c r="AE141" s="342"/>
      <c r="AF141" s="342"/>
      <c r="AG141" s="342"/>
      <c r="AH141" s="342"/>
      <c r="AI141" s="344" t="str">
        <f>IF(ご入力シート!AI141="","",ご入力シート!AI141)</f>
        <v/>
      </c>
      <c r="AJ141" s="344"/>
      <c r="AK141" s="344"/>
      <c r="AL141" s="344"/>
      <c r="AM141" s="344"/>
      <c r="AN141" s="345" t="str">
        <f>IF(ご入力シート!AN141="","",ご入力シート!AN141)</f>
        <v/>
      </c>
      <c r="AO141" s="345"/>
      <c r="AP141" s="343" t="str">
        <f>IF(ご入力シート!AP141="","",ご入力シート!AP141)</f>
        <v/>
      </c>
      <c r="AQ141" s="343"/>
      <c r="AR141" s="343"/>
      <c r="AS141" s="343"/>
      <c r="AT141" s="343"/>
      <c r="AU141" s="343"/>
      <c r="AV141" s="343"/>
      <c r="AW141" s="337"/>
      <c r="AX141" s="337"/>
      <c r="AY141" s="337"/>
      <c r="AZ141" s="337"/>
      <c r="BA141" s="337"/>
      <c r="BB141" s="337"/>
      <c r="BC141" s="337"/>
      <c r="BD141" s="337"/>
      <c r="BE141" s="337"/>
      <c r="BF141" s="337"/>
      <c r="BG141" s="337"/>
      <c r="BH141" s="337"/>
      <c r="BI141" s="337"/>
      <c r="BJ141" s="337"/>
      <c r="BK141" s="338" t="str">
        <f>IF(BD141="","",VLOOKUP(BD141,'丸亀　使用シート２'!$B$3:$E$42,4,0))</f>
        <v/>
      </c>
      <c r="BL141" s="338"/>
      <c r="BM141" s="338"/>
      <c r="BN141" s="338"/>
      <c r="BO141" s="338"/>
      <c r="BP141" s="338"/>
      <c r="BQ141" s="338"/>
      <c r="BR141" s="112"/>
      <c r="BS141" s="112"/>
      <c r="BT141" s="112"/>
      <c r="BU141" s="112"/>
      <c r="BV141" s="112"/>
      <c r="BW141" s="112"/>
      <c r="BX141" s="112"/>
      <c r="BY141" s="98" t="str">
        <f>IF(X141="","",AP141+#REF!)</f>
        <v/>
      </c>
      <c r="BZ141" s="30" t="str">
        <f t="shared" si="2"/>
        <v/>
      </c>
      <c r="CA141" s="21" t="str">
        <f>IF(BD141="","",VLOOKUP(BD141,'丸亀　使用シート２'!$B$3:$E$42,2,0))</f>
        <v/>
      </c>
      <c r="CB141" s="21"/>
    </row>
    <row r="142" spans="1:80">
      <c r="A142" s="339" t="str">
        <f>IF(ご入力シート!A142="","",ご入力シート!A142)</f>
        <v/>
      </c>
      <c r="B142" s="339"/>
      <c r="C142" s="339" t="str">
        <f>IF(ご入力シート!C142="","",ご入力シート!C142)</f>
        <v/>
      </c>
      <c r="D142" s="339"/>
      <c r="E142" s="340" t="str">
        <f>IF(ご入力シート!E142="","",ご入力シート!E142)</f>
        <v/>
      </c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1" t="str">
        <f>IF(ご入力シート!X142="","",ご入力シート!X142)</f>
        <v/>
      </c>
      <c r="Y142" s="341"/>
      <c r="Z142" s="341"/>
      <c r="AA142" s="33" t="str">
        <f>ご入力シート!AA142</f>
        <v/>
      </c>
      <c r="AB142" s="342" t="str">
        <f>IF(ご入力シート!AB142="","",ご入力シート!AB142)</f>
        <v/>
      </c>
      <c r="AC142" s="342"/>
      <c r="AD142" s="342"/>
      <c r="AE142" s="342"/>
      <c r="AF142" s="342"/>
      <c r="AG142" s="342"/>
      <c r="AH142" s="342"/>
      <c r="AI142" s="344" t="str">
        <f>IF(ご入力シート!AI142="","",ご入力シート!AI142)</f>
        <v/>
      </c>
      <c r="AJ142" s="344"/>
      <c r="AK142" s="344"/>
      <c r="AL142" s="344"/>
      <c r="AM142" s="344"/>
      <c r="AN142" s="345" t="str">
        <f>IF(ご入力シート!AN142="","",ご入力シート!AN142)</f>
        <v/>
      </c>
      <c r="AO142" s="345"/>
      <c r="AP142" s="343" t="str">
        <f>IF(ご入力シート!AP142="","",ご入力シート!AP142)</f>
        <v/>
      </c>
      <c r="AQ142" s="343"/>
      <c r="AR142" s="343"/>
      <c r="AS142" s="343"/>
      <c r="AT142" s="343"/>
      <c r="AU142" s="343"/>
      <c r="AV142" s="343"/>
      <c r="AW142" s="337"/>
      <c r="AX142" s="337"/>
      <c r="AY142" s="337"/>
      <c r="AZ142" s="337"/>
      <c r="BA142" s="337"/>
      <c r="BB142" s="337"/>
      <c r="BC142" s="337"/>
      <c r="BD142" s="337"/>
      <c r="BE142" s="337"/>
      <c r="BF142" s="337"/>
      <c r="BG142" s="337"/>
      <c r="BH142" s="337"/>
      <c r="BI142" s="337"/>
      <c r="BJ142" s="337"/>
      <c r="BK142" s="338" t="str">
        <f>IF(BD142="","",VLOOKUP(BD142,'丸亀　使用シート２'!$B$3:$E$42,4,0))</f>
        <v/>
      </c>
      <c r="BL142" s="338"/>
      <c r="BM142" s="338"/>
      <c r="BN142" s="338"/>
      <c r="BO142" s="338"/>
      <c r="BP142" s="338"/>
      <c r="BQ142" s="338"/>
      <c r="BR142" s="112"/>
      <c r="BS142" s="112"/>
      <c r="BT142" s="112"/>
      <c r="BU142" s="112"/>
      <c r="BV142" s="112"/>
      <c r="BW142" s="112"/>
      <c r="BX142" s="112"/>
      <c r="BY142" s="98" t="str">
        <f>IF(X142="","",AP142+#REF!)</f>
        <v/>
      </c>
      <c r="BZ142" s="30" t="str">
        <f t="shared" si="2"/>
        <v/>
      </c>
      <c r="CA142" s="21" t="str">
        <f>IF(BD142="","",VLOOKUP(BD142,'丸亀　使用シート２'!$B$3:$E$42,2,0))</f>
        <v/>
      </c>
      <c r="CB142" s="21"/>
    </row>
    <row r="143" spans="1:80">
      <c r="A143" s="339" t="str">
        <f>IF(ご入力シート!A143="","",ご入力シート!A143)</f>
        <v/>
      </c>
      <c r="B143" s="339"/>
      <c r="C143" s="339" t="str">
        <f>IF(ご入力シート!C143="","",ご入力シート!C143)</f>
        <v/>
      </c>
      <c r="D143" s="339"/>
      <c r="E143" s="340" t="str">
        <f>IF(ご入力シート!E143="","",ご入力シート!E143)</f>
        <v/>
      </c>
      <c r="F143" s="340"/>
      <c r="G143" s="340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40"/>
      <c r="W143" s="340"/>
      <c r="X143" s="341" t="str">
        <f>IF(ご入力シート!X143="","",ご入力シート!X143)</f>
        <v/>
      </c>
      <c r="Y143" s="341"/>
      <c r="Z143" s="341"/>
      <c r="AA143" s="33" t="str">
        <f>ご入力シート!AA143</f>
        <v/>
      </c>
      <c r="AB143" s="342" t="str">
        <f>IF(ご入力シート!AB143="","",ご入力シート!AB143)</f>
        <v/>
      </c>
      <c r="AC143" s="342"/>
      <c r="AD143" s="342"/>
      <c r="AE143" s="342"/>
      <c r="AF143" s="342"/>
      <c r="AG143" s="342"/>
      <c r="AH143" s="342"/>
      <c r="AI143" s="344" t="str">
        <f>IF(ご入力シート!AI143="","",ご入力シート!AI143)</f>
        <v/>
      </c>
      <c r="AJ143" s="344"/>
      <c r="AK143" s="344"/>
      <c r="AL143" s="344"/>
      <c r="AM143" s="344"/>
      <c r="AN143" s="345" t="str">
        <f>IF(ご入力シート!AN143="","",ご入力シート!AN143)</f>
        <v/>
      </c>
      <c r="AO143" s="345"/>
      <c r="AP143" s="343" t="str">
        <f>IF(ご入力シート!AP143="","",ご入力シート!AP143)</f>
        <v/>
      </c>
      <c r="AQ143" s="343"/>
      <c r="AR143" s="343"/>
      <c r="AS143" s="343"/>
      <c r="AT143" s="343"/>
      <c r="AU143" s="343"/>
      <c r="AV143" s="343"/>
      <c r="AW143" s="337"/>
      <c r="AX143" s="337"/>
      <c r="AY143" s="337"/>
      <c r="AZ143" s="337"/>
      <c r="BA143" s="337"/>
      <c r="BB143" s="337"/>
      <c r="BC143" s="337"/>
      <c r="BD143" s="337"/>
      <c r="BE143" s="337"/>
      <c r="BF143" s="337"/>
      <c r="BG143" s="337"/>
      <c r="BH143" s="337"/>
      <c r="BI143" s="337"/>
      <c r="BJ143" s="337"/>
      <c r="BK143" s="338" t="str">
        <f>IF(BD143="","",VLOOKUP(BD143,'丸亀　使用シート２'!$B$3:$E$42,4,0))</f>
        <v/>
      </c>
      <c r="BL143" s="338"/>
      <c r="BM143" s="338"/>
      <c r="BN143" s="338"/>
      <c r="BO143" s="338"/>
      <c r="BP143" s="338"/>
      <c r="BQ143" s="338"/>
      <c r="BR143" s="112"/>
      <c r="BS143" s="112"/>
      <c r="BT143" s="112"/>
      <c r="BU143" s="112"/>
      <c r="BV143" s="112"/>
      <c r="BW143" s="112"/>
      <c r="BX143" s="112"/>
      <c r="BY143" s="98" t="str">
        <f>IF(X143="","",AP143+#REF!)</f>
        <v/>
      </c>
      <c r="BZ143" s="30" t="str">
        <f t="shared" si="2"/>
        <v/>
      </c>
      <c r="CA143" s="21" t="str">
        <f>IF(BD143="","",VLOOKUP(BD143,'丸亀　使用シート２'!$B$3:$E$42,2,0))</f>
        <v/>
      </c>
      <c r="CB143" s="21"/>
    </row>
    <row r="144" spans="1:80">
      <c r="A144" s="339" t="str">
        <f>IF(ご入力シート!A144="","",ご入力シート!A144)</f>
        <v/>
      </c>
      <c r="B144" s="339"/>
      <c r="C144" s="339" t="str">
        <f>IF(ご入力シート!C144="","",ご入力シート!C144)</f>
        <v/>
      </c>
      <c r="D144" s="339"/>
      <c r="E144" s="340" t="str">
        <f>IF(ご入力シート!E144="","",ご入力シート!E144)</f>
        <v/>
      </c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40"/>
      <c r="W144" s="340"/>
      <c r="X144" s="341" t="str">
        <f>IF(ご入力シート!X144="","",ご入力シート!X144)</f>
        <v/>
      </c>
      <c r="Y144" s="341"/>
      <c r="Z144" s="341"/>
      <c r="AA144" s="33" t="str">
        <f>ご入力シート!AA144</f>
        <v/>
      </c>
      <c r="AB144" s="342" t="str">
        <f>IF(ご入力シート!AB144="","",ご入力シート!AB144)</f>
        <v/>
      </c>
      <c r="AC144" s="342"/>
      <c r="AD144" s="342"/>
      <c r="AE144" s="342"/>
      <c r="AF144" s="342"/>
      <c r="AG144" s="342"/>
      <c r="AH144" s="342"/>
      <c r="AI144" s="344" t="str">
        <f>IF(ご入力シート!AI144="","",ご入力シート!AI144)</f>
        <v/>
      </c>
      <c r="AJ144" s="344"/>
      <c r="AK144" s="344"/>
      <c r="AL144" s="344"/>
      <c r="AM144" s="344"/>
      <c r="AN144" s="345" t="str">
        <f>IF(ご入力シート!AN144="","",ご入力シート!AN144)</f>
        <v/>
      </c>
      <c r="AO144" s="345"/>
      <c r="AP144" s="343" t="str">
        <f>IF(ご入力シート!AP144="","",ご入力シート!AP144)</f>
        <v/>
      </c>
      <c r="AQ144" s="343"/>
      <c r="AR144" s="343"/>
      <c r="AS144" s="343"/>
      <c r="AT144" s="343"/>
      <c r="AU144" s="343"/>
      <c r="AV144" s="343"/>
      <c r="AW144" s="337"/>
      <c r="AX144" s="337"/>
      <c r="AY144" s="337"/>
      <c r="AZ144" s="337"/>
      <c r="BA144" s="337"/>
      <c r="BB144" s="337"/>
      <c r="BC144" s="337"/>
      <c r="BD144" s="337"/>
      <c r="BE144" s="337"/>
      <c r="BF144" s="337"/>
      <c r="BG144" s="337"/>
      <c r="BH144" s="337"/>
      <c r="BI144" s="337"/>
      <c r="BJ144" s="337"/>
      <c r="BK144" s="338" t="str">
        <f>IF(BD144="","",VLOOKUP(BD144,'丸亀　使用シート２'!$B$3:$E$42,4,0))</f>
        <v/>
      </c>
      <c r="BL144" s="338"/>
      <c r="BM144" s="338"/>
      <c r="BN144" s="338"/>
      <c r="BO144" s="338"/>
      <c r="BP144" s="338"/>
      <c r="BQ144" s="338"/>
      <c r="BR144" s="112"/>
      <c r="BS144" s="112"/>
      <c r="BT144" s="112"/>
      <c r="BU144" s="112"/>
      <c r="BV144" s="112"/>
      <c r="BW144" s="112"/>
      <c r="BX144" s="112"/>
      <c r="BY144" s="98" t="str">
        <f>IF(X144="","",AP144+#REF!)</f>
        <v/>
      </c>
      <c r="BZ144" s="30" t="str">
        <f t="shared" si="2"/>
        <v/>
      </c>
      <c r="CA144" s="21" t="str">
        <f>IF(BD144="","",VLOOKUP(BD144,'丸亀　使用シート２'!$B$3:$E$42,2,0))</f>
        <v/>
      </c>
      <c r="CB144" s="21"/>
    </row>
    <row r="145" spans="1:80">
      <c r="A145" s="339" t="str">
        <f>IF(ご入力シート!A145="","",ご入力シート!A145)</f>
        <v/>
      </c>
      <c r="B145" s="339"/>
      <c r="C145" s="339" t="str">
        <f>IF(ご入力シート!C145="","",ご入力シート!C145)</f>
        <v/>
      </c>
      <c r="D145" s="339"/>
      <c r="E145" s="340" t="str">
        <f>IF(ご入力シート!E145="","",ご入力シート!E145)</f>
        <v/>
      </c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41" t="str">
        <f>IF(ご入力シート!X145="","",ご入力シート!X145)</f>
        <v/>
      </c>
      <c r="Y145" s="341"/>
      <c r="Z145" s="341"/>
      <c r="AA145" s="33" t="str">
        <f>ご入力シート!AA145</f>
        <v/>
      </c>
      <c r="AB145" s="342" t="str">
        <f>IF(ご入力シート!AB145="","",ご入力シート!AB145)</f>
        <v/>
      </c>
      <c r="AC145" s="342"/>
      <c r="AD145" s="342"/>
      <c r="AE145" s="342"/>
      <c r="AF145" s="342"/>
      <c r="AG145" s="342"/>
      <c r="AH145" s="342"/>
      <c r="AI145" s="344" t="str">
        <f>IF(ご入力シート!AI145="","",ご入力シート!AI145)</f>
        <v/>
      </c>
      <c r="AJ145" s="344"/>
      <c r="AK145" s="344"/>
      <c r="AL145" s="344"/>
      <c r="AM145" s="344"/>
      <c r="AN145" s="345" t="str">
        <f>IF(ご入力シート!AN145="","",ご入力シート!AN145)</f>
        <v/>
      </c>
      <c r="AO145" s="345"/>
      <c r="AP145" s="343" t="str">
        <f>IF(ご入力シート!AP145="","",ご入力シート!AP145)</f>
        <v/>
      </c>
      <c r="AQ145" s="343"/>
      <c r="AR145" s="343"/>
      <c r="AS145" s="343"/>
      <c r="AT145" s="343"/>
      <c r="AU145" s="343"/>
      <c r="AV145" s="343"/>
      <c r="AW145" s="337"/>
      <c r="AX145" s="337"/>
      <c r="AY145" s="337"/>
      <c r="AZ145" s="337"/>
      <c r="BA145" s="337"/>
      <c r="BB145" s="337"/>
      <c r="BC145" s="337"/>
      <c r="BD145" s="337"/>
      <c r="BE145" s="337"/>
      <c r="BF145" s="337"/>
      <c r="BG145" s="337"/>
      <c r="BH145" s="337"/>
      <c r="BI145" s="337"/>
      <c r="BJ145" s="337"/>
      <c r="BK145" s="338" t="str">
        <f>IF(BD145="","",VLOOKUP(BD145,'丸亀　使用シート２'!$B$3:$E$42,4,0))</f>
        <v/>
      </c>
      <c r="BL145" s="338"/>
      <c r="BM145" s="338"/>
      <c r="BN145" s="338"/>
      <c r="BO145" s="338"/>
      <c r="BP145" s="338"/>
      <c r="BQ145" s="338"/>
      <c r="BR145" s="112"/>
      <c r="BS145" s="112"/>
      <c r="BT145" s="112"/>
      <c r="BU145" s="112"/>
      <c r="BV145" s="112"/>
      <c r="BW145" s="112"/>
      <c r="BX145" s="112"/>
      <c r="BY145" s="98" t="str">
        <f>IF(X145="","",AP145+#REF!)</f>
        <v/>
      </c>
      <c r="BZ145" s="30" t="str">
        <f t="shared" si="2"/>
        <v/>
      </c>
      <c r="CA145" s="21" t="str">
        <f>IF(BD145="","",VLOOKUP(BD145,'丸亀　使用シート２'!$B$3:$E$42,2,0))</f>
        <v/>
      </c>
      <c r="CB145" s="21"/>
    </row>
    <row r="146" spans="1:80">
      <c r="A146" s="339" t="str">
        <f>IF(ご入力シート!A146="","",ご入力シート!A146)</f>
        <v/>
      </c>
      <c r="B146" s="339"/>
      <c r="C146" s="339" t="str">
        <f>IF(ご入力シート!C146="","",ご入力シート!C146)</f>
        <v/>
      </c>
      <c r="D146" s="339"/>
      <c r="E146" s="340" t="str">
        <f>IF(ご入力シート!E146="","",ご入力シート!E146)</f>
        <v/>
      </c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41" t="str">
        <f>IF(ご入力シート!X146="","",ご入力シート!X146)</f>
        <v/>
      </c>
      <c r="Y146" s="341"/>
      <c r="Z146" s="341"/>
      <c r="AA146" s="33" t="str">
        <f>ご入力シート!AA146</f>
        <v/>
      </c>
      <c r="AB146" s="342" t="str">
        <f>IF(ご入力シート!AB146="","",ご入力シート!AB146)</f>
        <v/>
      </c>
      <c r="AC146" s="342"/>
      <c r="AD146" s="342"/>
      <c r="AE146" s="342"/>
      <c r="AF146" s="342"/>
      <c r="AG146" s="342"/>
      <c r="AH146" s="342"/>
      <c r="AI146" s="344" t="str">
        <f>IF(ご入力シート!AI146="","",ご入力シート!AI146)</f>
        <v/>
      </c>
      <c r="AJ146" s="344"/>
      <c r="AK146" s="344"/>
      <c r="AL146" s="344"/>
      <c r="AM146" s="344"/>
      <c r="AN146" s="345" t="str">
        <f>IF(ご入力シート!AN146="","",ご入力シート!AN146)</f>
        <v/>
      </c>
      <c r="AO146" s="345"/>
      <c r="AP146" s="343" t="str">
        <f>IF(ご入力シート!AP146="","",ご入力シート!AP146)</f>
        <v/>
      </c>
      <c r="AQ146" s="343"/>
      <c r="AR146" s="343"/>
      <c r="AS146" s="343"/>
      <c r="AT146" s="343"/>
      <c r="AU146" s="343"/>
      <c r="AV146" s="343"/>
      <c r="AW146" s="337"/>
      <c r="AX146" s="337"/>
      <c r="AY146" s="337"/>
      <c r="AZ146" s="337"/>
      <c r="BA146" s="337"/>
      <c r="BB146" s="337"/>
      <c r="BC146" s="337"/>
      <c r="BD146" s="337"/>
      <c r="BE146" s="337"/>
      <c r="BF146" s="337"/>
      <c r="BG146" s="337"/>
      <c r="BH146" s="337"/>
      <c r="BI146" s="337"/>
      <c r="BJ146" s="337"/>
      <c r="BK146" s="338" t="str">
        <f>IF(BD146="","",VLOOKUP(BD146,'丸亀　使用シート２'!$B$3:$E$42,4,0))</f>
        <v/>
      </c>
      <c r="BL146" s="338"/>
      <c r="BM146" s="338"/>
      <c r="BN146" s="338"/>
      <c r="BO146" s="338"/>
      <c r="BP146" s="338"/>
      <c r="BQ146" s="338"/>
      <c r="BR146" s="112"/>
      <c r="BS146" s="112"/>
      <c r="BT146" s="112"/>
      <c r="BU146" s="112"/>
      <c r="BV146" s="112"/>
      <c r="BW146" s="112"/>
      <c r="BX146" s="112"/>
      <c r="BY146" s="98" t="str">
        <f>IF(X146="","",AP146+#REF!)</f>
        <v/>
      </c>
      <c r="BZ146" s="30" t="str">
        <f t="shared" si="2"/>
        <v/>
      </c>
      <c r="CA146" s="21" t="str">
        <f>IF(BD146="","",VLOOKUP(BD146,'丸亀　使用シート２'!$B$3:$E$42,2,0))</f>
        <v/>
      </c>
      <c r="CB146" s="21"/>
    </row>
    <row r="147" spans="1:80">
      <c r="A147" s="339" t="str">
        <f>IF(ご入力シート!A147="","",ご入力シート!A147)</f>
        <v/>
      </c>
      <c r="B147" s="339"/>
      <c r="C147" s="339" t="str">
        <f>IF(ご入力シート!C147="","",ご入力シート!C147)</f>
        <v/>
      </c>
      <c r="D147" s="339"/>
      <c r="E147" s="340" t="str">
        <f>IF(ご入力シート!E147="","",ご入力シート!E147)</f>
        <v/>
      </c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41" t="str">
        <f>IF(ご入力シート!X147="","",ご入力シート!X147)</f>
        <v/>
      </c>
      <c r="Y147" s="341"/>
      <c r="Z147" s="341"/>
      <c r="AA147" s="33" t="str">
        <f>ご入力シート!AA147</f>
        <v/>
      </c>
      <c r="AB147" s="342" t="str">
        <f>IF(ご入力シート!AB147="","",ご入力シート!AB147)</f>
        <v/>
      </c>
      <c r="AC147" s="342"/>
      <c r="AD147" s="342"/>
      <c r="AE147" s="342"/>
      <c r="AF147" s="342"/>
      <c r="AG147" s="342"/>
      <c r="AH147" s="342"/>
      <c r="AI147" s="344" t="str">
        <f>IF(ご入力シート!AI147="","",ご入力シート!AI147)</f>
        <v/>
      </c>
      <c r="AJ147" s="344"/>
      <c r="AK147" s="344"/>
      <c r="AL147" s="344"/>
      <c r="AM147" s="344"/>
      <c r="AN147" s="345" t="str">
        <f>IF(ご入力シート!AN147="","",ご入力シート!AN147)</f>
        <v/>
      </c>
      <c r="AO147" s="345"/>
      <c r="AP147" s="343" t="str">
        <f>IF(ご入力シート!AP147="","",ご入力シート!AP147)</f>
        <v/>
      </c>
      <c r="AQ147" s="343"/>
      <c r="AR147" s="343"/>
      <c r="AS147" s="343"/>
      <c r="AT147" s="343"/>
      <c r="AU147" s="343"/>
      <c r="AV147" s="343"/>
      <c r="AW147" s="337"/>
      <c r="AX147" s="337"/>
      <c r="AY147" s="337"/>
      <c r="AZ147" s="337"/>
      <c r="BA147" s="337"/>
      <c r="BB147" s="337"/>
      <c r="BC147" s="337"/>
      <c r="BD147" s="337"/>
      <c r="BE147" s="337"/>
      <c r="BF147" s="337"/>
      <c r="BG147" s="337"/>
      <c r="BH147" s="337"/>
      <c r="BI147" s="337"/>
      <c r="BJ147" s="337"/>
      <c r="BK147" s="338" t="str">
        <f>IF(BD147="","",VLOOKUP(BD147,'丸亀　使用シート２'!$B$3:$E$42,4,0))</f>
        <v/>
      </c>
      <c r="BL147" s="338"/>
      <c r="BM147" s="338"/>
      <c r="BN147" s="338"/>
      <c r="BO147" s="338"/>
      <c r="BP147" s="338"/>
      <c r="BQ147" s="338"/>
      <c r="BR147" s="112"/>
      <c r="BS147" s="112"/>
      <c r="BT147" s="112"/>
      <c r="BU147" s="112"/>
      <c r="BV147" s="112"/>
      <c r="BW147" s="112"/>
      <c r="BX147" s="112"/>
      <c r="BY147" s="98" t="str">
        <f>IF(X147="","",AP147+#REF!)</f>
        <v/>
      </c>
      <c r="BZ147" s="30" t="str">
        <f t="shared" si="2"/>
        <v/>
      </c>
      <c r="CA147" s="21" t="str">
        <f>IF(BD147="","",VLOOKUP(BD147,'丸亀　使用シート２'!$B$3:$E$42,2,0))</f>
        <v/>
      </c>
      <c r="CB147" s="21"/>
    </row>
    <row r="148" spans="1:80">
      <c r="A148" s="339" t="str">
        <f>IF(ご入力シート!A148="","",ご入力シート!A148)</f>
        <v/>
      </c>
      <c r="B148" s="339"/>
      <c r="C148" s="339" t="str">
        <f>IF(ご入力シート!C148="","",ご入力シート!C148)</f>
        <v/>
      </c>
      <c r="D148" s="339"/>
      <c r="E148" s="340" t="str">
        <f>IF(ご入力シート!E148="","",ご入力シート!E148)</f>
        <v/>
      </c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40"/>
      <c r="W148" s="340"/>
      <c r="X148" s="341" t="str">
        <f>IF(ご入力シート!X148="","",ご入力シート!X148)</f>
        <v/>
      </c>
      <c r="Y148" s="341"/>
      <c r="Z148" s="341"/>
      <c r="AA148" s="33" t="str">
        <f>ご入力シート!AA148</f>
        <v/>
      </c>
      <c r="AB148" s="342" t="str">
        <f>IF(ご入力シート!AB148="","",ご入力シート!AB148)</f>
        <v/>
      </c>
      <c r="AC148" s="342"/>
      <c r="AD148" s="342"/>
      <c r="AE148" s="342"/>
      <c r="AF148" s="342"/>
      <c r="AG148" s="342"/>
      <c r="AH148" s="342"/>
      <c r="AI148" s="344" t="str">
        <f>IF(ご入力シート!AI148="","",ご入力シート!AI148)</f>
        <v/>
      </c>
      <c r="AJ148" s="344"/>
      <c r="AK148" s="344"/>
      <c r="AL148" s="344"/>
      <c r="AM148" s="344"/>
      <c r="AN148" s="345" t="str">
        <f>IF(ご入力シート!AN148="","",ご入力シート!AN148)</f>
        <v/>
      </c>
      <c r="AO148" s="345"/>
      <c r="AP148" s="343" t="str">
        <f>IF(ご入力シート!AP148="","",ご入力シート!AP148)</f>
        <v/>
      </c>
      <c r="AQ148" s="343"/>
      <c r="AR148" s="343"/>
      <c r="AS148" s="343"/>
      <c r="AT148" s="343"/>
      <c r="AU148" s="343"/>
      <c r="AV148" s="343"/>
      <c r="AW148" s="337"/>
      <c r="AX148" s="337"/>
      <c r="AY148" s="337"/>
      <c r="AZ148" s="337"/>
      <c r="BA148" s="337"/>
      <c r="BB148" s="337"/>
      <c r="BC148" s="337"/>
      <c r="BD148" s="337"/>
      <c r="BE148" s="337"/>
      <c r="BF148" s="337"/>
      <c r="BG148" s="337"/>
      <c r="BH148" s="337"/>
      <c r="BI148" s="337"/>
      <c r="BJ148" s="337"/>
      <c r="BK148" s="338" t="str">
        <f>IF(BD148="","",VLOOKUP(BD148,'丸亀　使用シート２'!$B$3:$E$42,4,0))</f>
        <v/>
      </c>
      <c r="BL148" s="338"/>
      <c r="BM148" s="338"/>
      <c r="BN148" s="338"/>
      <c r="BO148" s="338"/>
      <c r="BP148" s="338"/>
      <c r="BQ148" s="338"/>
      <c r="BR148" s="112"/>
      <c r="BS148" s="112"/>
      <c r="BT148" s="112"/>
      <c r="BU148" s="112"/>
      <c r="BV148" s="112"/>
      <c r="BW148" s="112"/>
      <c r="BX148" s="112"/>
      <c r="BY148" s="98" t="str">
        <f>IF(X148="","",AP148+#REF!)</f>
        <v/>
      </c>
      <c r="BZ148" s="30" t="str">
        <f t="shared" si="2"/>
        <v/>
      </c>
      <c r="CA148" s="21" t="str">
        <f>IF(BD148="","",VLOOKUP(BD148,'丸亀　使用シート２'!$B$3:$E$42,2,0))</f>
        <v/>
      </c>
      <c r="CB148" s="21"/>
    </row>
    <row r="149" spans="1:80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335" t="s">
        <v>138</v>
      </c>
      <c r="AJ149" s="335"/>
      <c r="AK149" s="335"/>
      <c r="AL149" s="335"/>
      <c r="AM149" s="335"/>
      <c r="AN149" s="335"/>
      <c r="AO149" s="335"/>
      <c r="AP149" s="336">
        <f>SUM(AP123:AV148)</f>
        <v>0</v>
      </c>
      <c r="AQ149" s="336"/>
      <c r="AR149" s="336"/>
      <c r="AS149" s="336"/>
      <c r="AT149" s="336"/>
      <c r="AU149" s="336"/>
      <c r="AV149" s="336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114"/>
      <c r="BS149" s="114"/>
      <c r="BT149" s="114"/>
      <c r="BU149" s="114"/>
      <c r="BV149" s="114"/>
      <c r="BW149" s="114"/>
      <c r="BX149" s="114"/>
      <c r="BY149" s="29">
        <f>SUM(BY123:BY148)</f>
        <v>0</v>
      </c>
      <c r="BZ149" s="30"/>
      <c r="CA149" s="21"/>
      <c r="CB149" s="21"/>
    </row>
  </sheetData>
  <sheetProtection selectLockedCells="1"/>
  <mergeCells count="1488">
    <mergeCell ref="AI148:AM148"/>
    <mergeCell ref="AN148:AO148"/>
    <mergeCell ref="AI35:AM35"/>
    <mergeCell ref="AN35:AO35"/>
    <mergeCell ref="AI64:AM64"/>
    <mergeCell ref="AN64:AO64"/>
    <mergeCell ref="AI93:AM93"/>
    <mergeCell ref="AN93:AO93"/>
    <mergeCell ref="AI122:AM122"/>
    <mergeCell ref="AN122:AO122"/>
    <mergeCell ref="AI63:AM63"/>
    <mergeCell ref="AN63:AO63"/>
    <mergeCell ref="AI89:AM89"/>
    <mergeCell ref="AN89:AO89"/>
    <mergeCell ref="AI90:AM90"/>
    <mergeCell ref="AN90:AO90"/>
    <mergeCell ref="AI94:AM94"/>
    <mergeCell ref="AN94:AO94"/>
    <mergeCell ref="AI95:AM95"/>
    <mergeCell ref="AN95:AO95"/>
    <mergeCell ref="AI96:AM96"/>
    <mergeCell ref="AN96:AO96"/>
    <mergeCell ref="AI97:AM97"/>
    <mergeCell ref="AN97:AO97"/>
    <mergeCell ref="AI98:AM98"/>
    <mergeCell ref="AN98:AO98"/>
    <mergeCell ref="AI99:AM99"/>
    <mergeCell ref="AN99:AO99"/>
    <mergeCell ref="AI100:AM100"/>
    <mergeCell ref="AN100:AO100"/>
    <mergeCell ref="AI51:AM51"/>
    <mergeCell ref="AN51:AO51"/>
    <mergeCell ref="AI65:AM65"/>
    <mergeCell ref="AN65:AO65"/>
    <mergeCell ref="AI66:AM66"/>
    <mergeCell ref="AN66:AO66"/>
    <mergeCell ref="AI62:AO62"/>
    <mergeCell ref="AI147:AM147"/>
    <mergeCell ref="AN147:AO147"/>
    <mergeCell ref="AI41:AM41"/>
    <mergeCell ref="AN41:AO41"/>
    <mergeCell ref="AI42:AM42"/>
    <mergeCell ref="AN42:AO42"/>
    <mergeCell ref="AI43:AM43"/>
    <mergeCell ref="AN43:AO43"/>
    <mergeCell ref="AI44:AM44"/>
    <mergeCell ref="AN44:AO44"/>
    <mergeCell ref="AI46:AM46"/>
    <mergeCell ref="AN46:AO46"/>
    <mergeCell ref="AI47:AM47"/>
    <mergeCell ref="AN47:AO47"/>
    <mergeCell ref="AI48:AM48"/>
    <mergeCell ref="AN48:AO48"/>
    <mergeCell ref="AI49:AM49"/>
    <mergeCell ref="AN49:AO49"/>
    <mergeCell ref="AI50:AM50"/>
    <mergeCell ref="AI91:AO91"/>
    <mergeCell ref="AI56:AM56"/>
    <mergeCell ref="AN56:AO56"/>
    <mergeCell ref="AI58:AM58"/>
    <mergeCell ref="AN58:AO58"/>
    <mergeCell ref="AI59:AM59"/>
    <mergeCell ref="AN59:AO59"/>
    <mergeCell ref="AI60:AM60"/>
    <mergeCell ref="AI17:AM17"/>
    <mergeCell ref="AN17:AO17"/>
    <mergeCell ref="AI18:AM18"/>
    <mergeCell ref="AN18:AO18"/>
    <mergeCell ref="AI19:AM19"/>
    <mergeCell ref="AN19:AO19"/>
    <mergeCell ref="AI20:AM20"/>
    <mergeCell ref="AN20:AO20"/>
    <mergeCell ref="AI21:AM21"/>
    <mergeCell ref="AN21:AO21"/>
    <mergeCell ref="AI22:AM22"/>
    <mergeCell ref="AN22:AO22"/>
    <mergeCell ref="AW44:BC44"/>
    <mergeCell ref="AN50:AO50"/>
    <mergeCell ref="AI25:AM25"/>
    <mergeCell ref="AN25:AO25"/>
    <mergeCell ref="AI26:AM26"/>
    <mergeCell ref="AN26:AO26"/>
    <mergeCell ref="AI27:AM27"/>
    <mergeCell ref="AN27:AO27"/>
    <mergeCell ref="AI28:AM28"/>
    <mergeCell ref="AN28:AO28"/>
    <mergeCell ref="AI29:AM29"/>
    <mergeCell ref="AN29:AO29"/>
    <mergeCell ref="AI30:AM30"/>
    <mergeCell ref="AN30:AO30"/>
    <mergeCell ref="AI31:AM31"/>
    <mergeCell ref="AN31:AO31"/>
    <mergeCell ref="AI32:AM32"/>
    <mergeCell ref="AN32:AO32"/>
    <mergeCell ref="AW46:BC46"/>
    <mergeCell ref="AP31:AV31"/>
    <mergeCell ref="BK46:BQ46"/>
    <mergeCell ref="BK48:BQ48"/>
    <mergeCell ref="AW22:BC22"/>
    <mergeCell ref="BD22:BJ22"/>
    <mergeCell ref="BK22:BQ22"/>
    <mergeCell ref="BD35:BJ35"/>
    <mergeCell ref="BK35:BQ35"/>
    <mergeCell ref="AW36:BC36"/>
    <mergeCell ref="BD36:BJ36"/>
    <mergeCell ref="BK36:BQ36"/>
    <mergeCell ref="AW37:BC37"/>
    <mergeCell ref="BD37:BJ37"/>
    <mergeCell ref="BK37:BQ37"/>
    <mergeCell ref="AW38:BC38"/>
    <mergeCell ref="BD38:BJ38"/>
    <mergeCell ref="BK38:BQ38"/>
    <mergeCell ref="BK43:BQ43"/>
    <mergeCell ref="BK30:BQ30"/>
    <mergeCell ref="AW35:BC35"/>
    <mergeCell ref="AW32:BC32"/>
    <mergeCell ref="BD32:BJ32"/>
    <mergeCell ref="BL34:BM34"/>
    <mergeCell ref="BN34:BO34"/>
    <mergeCell ref="AW43:BC43"/>
    <mergeCell ref="BK47:BQ47"/>
    <mergeCell ref="E2:I2"/>
    <mergeCell ref="J2:S2"/>
    <mergeCell ref="AI33:AO33"/>
    <mergeCell ref="AP33:AV33"/>
    <mergeCell ref="A10:E12"/>
    <mergeCell ref="F10:L10"/>
    <mergeCell ref="M10:O10"/>
    <mergeCell ref="P10:V10"/>
    <mergeCell ref="W10:Y10"/>
    <mergeCell ref="G11:K11"/>
    <mergeCell ref="P11:Y11"/>
    <mergeCell ref="F12:L12"/>
    <mergeCell ref="M12:Y12"/>
    <mergeCell ref="A14:B14"/>
    <mergeCell ref="C14:D14"/>
    <mergeCell ref="E14:W14"/>
    <mergeCell ref="A3:L3"/>
    <mergeCell ref="M3:Q3"/>
    <mergeCell ref="S3:X3"/>
    <mergeCell ref="A7:D7"/>
    <mergeCell ref="M11:O11"/>
    <mergeCell ref="AA11:AE11"/>
    <mergeCell ref="AF11:AL11"/>
    <mergeCell ref="AQ11:AU11"/>
    <mergeCell ref="AP18:AV18"/>
    <mergeCell ref="AB17:AH17"/>
    <mergeCell ref="AP17:AV17"/>
    <mergeCell ref="AI23:AM23"/>
    <mergeCell ref="AN23:AO23"/>
    <mergeCell ref="AI14:AM14"/>
    <mergeCell ref="AN14:AO14"/>
    <mergeCell ref="AI16:AM16"/>
    <mergeCell ref="AP91:AV91"/>
    <mergeCell ref="AP54:AV54"/>
    <mergeCell ref="BN2:BO2"/>
    <mergeCell ref="BP2:BQ2"/>
    <mergeCell ref="BK11:BO11"/>
    <mergeCell ref="BP11:BX11"/>
    <mergeCell ref="BU2:BV2"/>
    <mergeCell ref="AA1:AV2"/>
    <mergeCell ref="AY2:BB2"/>
    <mergeCell ref="BC2:BG2"/>
    <mergeCell ref="BH2:BI2"/>
    <mergeCell ref="AB15:AH15"/>
    <mergeCell ref="AP15:AV15"/>
    <mergeCell ref="AW15:BC15"/>
    <mergeCell ref="AF12:AU12"/>
    <mergeCell ref="AW12:BA12"/>
    <mergeCell ref="AM10:AP10"/>
    <mergeCell ref="AM11:AP11"/>
    <mergeCell ref="BB11:BJ11"/>
    <mergeCell ref="AB18:AH18"/>
    <mergeCell ref="BS2:BT2"/>
    <mergeCell ref="AA3:AV3"/>
    <mergeCell ref="BJ2:BK2"/>
    <mergeCell ref="BL2:BM2"/>
    <mergeCell ref="AW56:BC56"/>
    <mergeCell ref="AN24:AO24"/>
    <mergeCell ref="BD44:BJ44"/>
    <mergeCell ref="BK44:BQ44"/>
    <mergeCell ref="AW45:BC45"/>
    <mergeCell ref="BD45:BJ45"/>
    <mergeCell ref="BK45:BQ45"/>
    <mergeCell ref="BD14:BJ14"/>
    <mergeCell ref="BK14:BQ14"/>
    <mergeCell ref="A4:E5"/>
    <mergeCell ref="F4:T5"/>
    <mergeCell ref="U4:Y5"/>
    <mergeCell ref="AW4:BA5"/>
    <mergeCell ref="BM4:BX5"/>
    <mergeCell ref="BB4:BF5"/>
    <mergeCell ref="BG4:BL5"/>
    <mergeCell ref="X14:AA14"/>
    <mergeCell ref="AB14:AH14"/>
    <mergeCell ref="AP14:AV14"/>
    <mergeCell ref="AW11:BA11"/>
    <mergeCell ref="E7:R7"/>
    <mergeCell ref="AA12:AE12"/>
    <mergeCell ref="BB12:BX12"/>
    <mergeCell ref="AA6:AI7"/>
    <mergeCell ref="AJ6:AU7"/>
    <mergeCell ref="AW6:BA7"/>
    <mergeCell ref="BB6:BX7"/>
    <mergeCell ref="AA8:AB9"/>
    <mergeCell ref="AC8:AI9"/>
    <mergeCell ref="AJ8:AU9"/>
    <mergeCell ref="AW8:BA10"/>
    <mergeCell ref="BB8:BV10"/>
    <mergeCell ref="BW8:BX10"/>
    <mergeCell ref="AA10:AE10"/>
    <mergeCell ref="AF10:AL10"/>
    <mergeCell ref="AQ10:AU10"/>
    <mergeCell ref="AW14:BC14"/>
    <mergeCell ref="AA4:AG5"/>
    <mergeCell ref="AH4:AI5"/>
    <mergeCell ref="AJ4:AL5"/>
    <mergeCell ref="X20:Z20"/>
    <mergeCell ref="AW18:BC18"/>
    <mergeCell ref="BD18:BJ18"/>
    <mergeCell ref="BK18:BQ18"/>
    <mergeCell ref="AB19:AH19"/>
    <mergeCell ref="AP19:AV19"/>
    <mergeCell ref="AW17:BC17"/>
    <mergeCell ref="BD17:BJ17"/>
    <mergeCell ref="BK17:BQ17"/>
    <mergeCell ref="A17:B17"/>
    <mergeCell ref="C17:D17"/>
    <mergeCell ref="E17:W17"/>
    <mergeCell ref="X17:Z17"/>
    <mergeCell ref="AW19:BC19"/>
    <mergeCell ref="A15:B15"/>
    <mergeCell ref="C15:D15"/>
    <mergeCell ref="E15:W15"/>
    <mergeCell ref="BD15:BJ15"/>
    <mergeCell ref="BK15:BQ15"/>
    <mergeCell ref="AB16:AH16"/>
    <mergeCell ref="AP16:AV16"/>
    <mergeCell ref="AW16:BC16"/>
    <mergeCell ref="BD16:BJ16"/>
    <mergeCell ref="A16:B16"/>
    <mergeCell ref="C16:D16"/>
    <mergeCell ref="E16:W16"/>
    <mergeCell ref="BK16:BQ16"/>
    <mergeCell ref="X15:Z15"/>
    <mergeCell ref="X16:Z16"/>
    <mergeCell ref="AI15:AM15"/>
    <mergeCell ref="AN15:AO15"/>
    <mergeCell ref="AN16:AO16"/>
    <mergeCell ref="AB21:AH21"/>
    <mergeCell ref="AP21:AV21"/>
    <mergeCell ref="AW21:BC21"/>
    <mergeCell ref="BD21:BJ21"/>
    <mergeCell ref="BK21:BQ21"/>
    <mergeCell ref="AB25:AH25"/>
    <mergeCell ref="AP25:AV25"/>
    <mergeCell ref="AW25:BC25"/>
    <mergeCell ref="BD25:BJ25"/>
    <mergeCell ref="BK25:BQ25"/>
    <mergeCell ref="A21:B21"/>
    <mergeCell ref="C21:D21"/>
    <mergeCell ref="E21:W21"/>
    <mergeCell ref="X21:Z21"/>
    <mergeCell ref="A18:B18"/>
    <mergeCell ref="C18:D18"/>
    <mergeCell ref="E18:W18"/>
    <mergeCell ref="A19:B19"/>
    <mergeCell ref="C19:D19"/>
    <mergeCell ref="E19:W19"/>
    <mergeCell ref="BD19:BJ19"/>
    <mergeCell ref="BK19:BQ19"/>
    <mergeCell ref="AB20:AH20"/>
    <mergeCell ref="AP20:AV20"/>
    <mergeCell ref="AW20:BC20"/>
    <mergeCell ref="BD20:BJ20"/>
    <mergeCell ref="A20:B20"/>
    <mergeCell ref="C20:D20"/>
    <mergeCell ref="E20:W20"/>
    <mergeCell ref="BK20:BQ20"/>
    <mergeCell ref="X18:Z18"/>
    <mergeCell ref="X19:Z19"/>
    <mergeCell ref="A25:B25"/>
    <mergeCell ref="C25:D25"/>
    <mergeCell ref="E25:W25"/>
    <mergeCell ref="X25:Z25"/>
    <mergeCell ref="A22:B22"/>
    <mergeCell ref="C22:D22"/>
    <mergeCell ref="E22:W22"/>
    <mergeCell ref="A23:B23"/>
    <mergeCell ref="C23:D23"/>
    <mergeCell ref="E23:W23"/>
    <mergeCell ref="BD23:BJ23"/>
    <mergeCell ref="BK23:BQ23"/>
    <mergeCell ref="AB24:AH24"/>
    <mergeCell ref="AP24:AV24"/>
    <mergeCell ref="AW24:BC24"/>
    <mergeCell ref="BD24:BJ24"/>
    <mergeCell ref="A24:B24"/>
    <mergeCell ref="C24:D24"/>
    <mergeCell ref="E24:W24"/>
    <mergeCell ref="BK24:BQ24"/>
    <mergeCell ref="X22:Z22"/>
    <mergeCell ref="X23:Z23"/>
    <mergeCell ref="X24:Z24"/>
    <mergeCell ref="AB23:AH23"/>
    <mergeCell ref="AP23:AV23"/>
    <mergeCell ref="AW23:BC23"/>
    <mergeCell ref="AB22:AH22"/>
    <mergeCell ref="AP22:AV22"/>
    <mergeCell ref="AI24:AM24"/>
    <mergeCell ref="A26:B26"/>
    <mergeCell ref="C26:D26"/>
    <mergeCell ref="E26:W26"/>
    <mergeCell ref="A27:B27"/>
    <mergeCell ref="C27:D27"/>
    <mergeCell ref="E27:W27"/>
    <mergeCell ref="BD27:BJ27"/>
    <mergeCell ref="BK27:BQ27"/>
    <mergeCell ref="AB28:AH28"/>
    <mergeCell ref="AP28:AV28"/>
    <mergeCell ref="AW28:BC28"/>
    <mergeCell ref="BD28:BJ28"/>
    <mergeCell ref="A28:B28"/>
    <mergeCell ref="C28:D28"/>
    <mergeCell ref="E28:W28"/>
    <mergeCell ref="BK28:BQ28"/>
    <mergeCell ref="X26:Z26"/>
    <mergeCell ref="X27:Z27"/>
    <mergeCell ref="X28:Z28"/>
    <mergeCell ref="AW26:BC26"/>
    <mergeCell ref="BD26:BJ26"/>
    <mergeCell ref="BK26:BQ26"/>
    <mergeCell ref="AB27:AH27"/>
    <mergeCell ref="AP27:AV27"/>
    <mergeCell ref="AW27:BC27"/>
    <mergeCell ref="AB26:AH26"/>
    <mergeCell ref="AP26:AV26"/>
    <mergeCell ref="AN39:AO39"/>
    <mergeCell ref="AI40:AM40"/>
    <mergeCell ref="AN40:AO40"/>
    <mergeCell ref="AI37:AM37"/>
    <mergeCell ref="AI38:AM38"/>
    <mergeCell ref="AI39:AM39"/>
    <mergeCell ref="AB31:AH31"/>
    <mergeCell ref="AW31:BC31"/>
    <mergeCell ref="BD31:BJ31"/>
    <mergeCell ref="BK31:BQ31"/>
    <mergeCell ref="AW30:BC30"/>
    <mergeCell ref="A38:B38"/>
    <mergeCell ref="C38:D38"/>
    <mergeCell ref="E38:W38"/>
    <mergeCell ref="A40:B40"/>
    <mergeCell ref="C40:D40"/>
    <mergeCell ref="E40:W40"/>
    <mergeCell ref="A39:B39"/>
    <mergeCell ref="E30:W30"/>
    <mergeCell ref="AW39:BC39"/>
    <mergeCell ref="A31:B31"/>
    <mergeCell ref="C31:D31"/>
    <mergeCell ref="E31:W31"/>
    <mergeCell ref="X31:Z31"/>
    <mergeCell ref="AP38:AV38"/>
    <mergeCell ref="A35:B35"/>
    <mergeCell ref="C35:D35"/>
    <mergeCell ref="X30:Z30"/>
    <mergeCell ref="BD30:BJ30"/>
    <mergeCell ref="AB30:AH30"/>
    <mergeCell ref="AP30:AV30"/>
    <mergeCell ref="A30:B30"/>
    <mergeCell ref="AB29:AH29"/>
    <mergeCell ref="AP29:AV29"/>
    <mergeCell ref="AW29:BC29"/>
    <mergeCell ref="BD29:BJ29"/>
    <mergeCell ref="BK29:BQ29"/>
    <mergeCell ref="A29:B29"/>
    <mergeCell ref="C29:D29"/>
    <mergeCell ref="E29:W29"/>
    <mergeCell ref="X29:Z29"/>
    <mergeCell ref="BD49:BJ49"/>
    <mergeCell ref="BK49:BQ49"/>
    <mergeCell ref="AW50:BC50"/>
    <mergeCell ref="A41:B41"/>
    <mergeCell ref="AP35:AV35"/>
    <mergeCell ref="X36:Z36"/>
    <mergeCell ref="AB36:AH36"/>
    <mergeCell ref="AP36:AV36"/>
    <mergeCell ref="X37:Z37"/>
    <mergeCell ref="AB37:AH37"/>
    <mergeCell ref="AP37:AV37"/>
    <mergeCell ref="X38:Z38"/>
    <mergeCell ref="AB38:AH38"/>
    <mergeCell ref="A36:B36"/>
    <mergeCell ref="C36:D36"/>
    <mergeCell ref="E36:W36"/>
    <mergeCell ref="A49:B49"/>
    <mergeCell ref="C49:D49"/>
    <mergeCell ref="C30:D30"/>
    <mergeCell ref="BK32:BQ32"/>
    <mergeCell ref="AN36:AO36"/>
    <mergeCell ref="AN37:AO37"/>
    <mergeCell ref="AN38:AO38"/>
    <mergeCell ref="BD54:BJ54"/>
    <mergeCell ref="AP53:AV53"/>
    <mergeCell ref="AB43:AH43"/>
    <mergeCell ref="AP43:AV43"/>
    <mergeCell ref="AI45:AM45"/>
    <mergeCell ref="AN45:AO45"/>
    <mergeCell ref="X52:Z52"/>
    <mergeCell ref="C44:D44"/>
    <mergeCell ref="E44:W44"/>
    <mergeCell ref="C45:D45"/>
    <mergeCell ref="A48:B48"/>
    <mergeCell ref="C48:D48"/>
    <mergeCell ref="E48:W48"/>
    <mergeCell ref="X47:Z47"/>
    <mergeCell ref="X48:Z48"/>
    <mergeCell ref="AW47:BC47"/>
    <mergeCell ref="BD47:BJ47"/>
    <mergeCell ref="AW48:BC48"/>
    <mergeCell ref="BD48:BJ48"/>
    <mergeCell ref="AB47:AH47"/>
    <mergeCell ref="AP47:AV47"/>
    <mergeCell ref="E53:W53"/>
    <mergeCell ref="E43:W43"/>
    <mergeCell ref="X46:Z46"/>
    <mergeCell ref="AB46:AH46"/>
    <mergeCell ref="AP46:AV46"/>
    <mergeCell ref="X51:Z51"/>
    <mergeCell ref="BD46:BJ46"/>
    <mergeCell ref="BL63:BM63"/>
    <mergeCell ref="BN63:BO63"/>
    <mergeCell ref="BD60:BJ60"/>
    <mergeCell ref="BK56:BQ56"/>
    <mergeCell ref="AW57:BC57"/>
    <mergeCell ref="BD57:BJ57"/>
    <mergeCell ref="BK57:BQ57"/>
    <mergeCell ref="AI61:AM61"/>
    <mergeCell ref="AN61:AO61"/>
    <mergeCell ref="BK52:BQ52"/>
    <mergeCell ref="A50:B50"/>
    <mergeCell ref="C50:D50"/>
    <mergeCell ref="E50:W50"/>
    <mergeCell ref="AW49:BC49"/>
    <mergeCell ref="A51:B51"/>
    <mergeCell ref="C51:D51"/>
    <mergeCell ref="E51:W51"/>
    <mergeCell ref="A52:B52"/>
    <mergeCell ref="C52:D52"/>
    <mergeCell ref="E52:W52"/>
    <mergeCell ref="X49:Z49"/>
    <mergeCell ref="X50:Z50"/>
    <mergeCell ref="AW52:BC52"/>
    <mergeCell ref="BD52:BJ52"/>
    <mergeCell ref="BK50:BQ50"/>
    <mergeCell ref="BK51:BQ51"/>
    <mergeCell ref="AW51:BC51"/>
    <mergeCell ref="BD51:BJ51"/>
    <mergeCell ref="AB49:AH49"/>
    <mergeCell ref="AB51:AH51"/>
    <mergeCell ref="AP51:AV51"/>
    <mergeCell ref="AI52:AM52"/>
    <mergeCell ref="BD56:BJ56"/>
    <mergeCell ref="AW55:BC55"/>
    <mergeCell ref="BD55:BJ55"/>
    <mergeCell ref="BK55:BQ55"/>
    <mergeCell ref="AW53:BC53"/>
    <mergeCell ref="BD53:BJ53"/>
    <mergeCell ref="BK53:BQ53"/>
    <mergeCell ref="A55:B55"/>
    <mergeCell ref="C55:D55"/>
    <mergeCell ref="E55:W55"/>
    <mergeCell ref="A56:B56"/>
    <mergeCell ref="A53:B53"/>
    <mergeCell ref="C53:D53"/>
    <mergeCell ref="AB57:AH57"/>
    <mergeCell ref="AP57:AV57"/>
    <mergeCell ref="AB54:AH54"/>
    <mergeCell ref="AB56:AH56"/>
    <mergeCell ref="AP56:AV56"/>
    <mergeCell ref="AN55:AO55"/>
    <mergeCell ref="X53:Z53"/>
    <mergeCell ref="AI57:AM57"/>
    <mergeCell ref="AN57:AO57"/>
    <mergeCell ref="BK54:BQ54"/>
    <mergeCell ref="X54:Z54"/>
    <mergeCell ref="AI53:AM53"/>
    <mergeCell ref="AN53:AO53"/>
    <mergeCell ref="AI54:AM54"/>
    <mergeCell ref="AN54:AO54"/>
    <mergeCell ref="AB55:AH55"/>
    <mergeCell ref="AI55:AM55"/>
    <mergeCell ref="AP55:AV55"/>
    <mergeCell ref="AW54:BC54"/>
    <mergeCell ref="BK69:BQ69"/>
    <mergeCell ref="A59:B59"/>
    <mergeCell ref="C59:D59"/>
    <mergeCell ref="E59:W59"/>
    <mergeCell ref="A60:B60"/>
    <mergeCell ref="C60:D60"/>
    <mergeCell ref="E60:W60"/>
    <mergeCell ref="AB61:AH61"/>
    <mergeCell ref="AP61:AV61"/>
    <mergeCell ref="A61:B61"/>
    <mergeCell ref="C61:D61"/>
    <mergeCell ref="E61:W61"/>
    <mergeCell ref="X60:Z60"/>
    <mergeCell ref="X61:Z61"/>
    <mergeCell ref="AP66:AV66"/>
    <mergeCell ref="AP64:AV64"/>
    <mergeCell ref="BD67:BJ67"/>
    <mergeCell ref="BK67:BQ67"/>
    <mergeCell ref="AW59:BC59"/>
    <mergeCell ref="BD59:BJ59"/>
    <mergeCell ref="BK59:BQ59"/>
    <mergeCell ref="A65:B65"/>
    <mergeCell ref="C65:D65"/>
    <mergeCell ref="E65:W65"/>
    <mergeCell ref="X65:Z65"/>
    <mergeCell ref="BK66:BQ66"/>
    <mergeCell ref="A67:B67"/>
    <mergeCell ref="C67:D67"/>
    <mergeCell ref="E67:W67"/>
    <mergeCell ref="X67:Z67"/>
    <mergeCell ref="AB67:AH67"/>
    <mergeCell ref="AP67:AV67"/>
    <mergeCell ref="BK68:BQ68"/>
    <mergeCell ref="AB65:AH65"/>
    <mergeCell ref="AW65:BC65"/>
    <mergeCell ref="BD65:BJ65"/>
    <mergeCell ref="BK65:BQ65"/>
    <mergeCell ref="A54:B54"/>
    <mergeCell ref="C54:D54"/>
    <mergeCell ref="E54:W54"/>
    <mergeCell ref="BK60:BQ60"/>
    <mergeCell ref="AW61:BC61"/>
    <mergeCell ref="BD61:BJ61"/>
    <mergeCell ref="BK61:BQ61"/>
    <mergeCell ref="E58:W58"/>
    <mergeCell ref="A58:B58"/>
    <mergeCell ref="C58:D58"/>
    <mergeCell ref="AW58:BC58"/>
    <mergeCell ref="BD58:BJ58"/>
    <mergeCell ref="BK58:BQ58"/>
    <mergeCell ref="AW67:BC67"/>
    <mergeCell ref="A66:B66"/>
    <mergeCell ref="AP65:AV65"/>
    <mergeCell ref="AP62:AV62"/>
    <mergeCell ref="AW60:BC60"/>
    <mergeCell ref="X56:Z56"/>
    <mergeCell ref="X57:Z57"/>
    <mergeCell ref="C66:D66"/>
    <mergeCell ref="E66:W66"/>
    <mergeCell ref="X66:Z66"/>
    <mergeCell ref="AB66:AH66"/>
    <mergeCell ref="AW66:BC66"/>
    <mergeCell ref="BD66:BJ66"/>
    <mergeCell ref="A57:B57"/>
    <mergeCell ref="A32:B32"/>
    <mergeCell ref="C32:D32"/>
    <mergeCell ref="E45:W45"/>
    <mergeCell ref="X45:Z45"/>
    <mergeCell ref="AB45:AH45"/>
    <mergeCell ref="AP45:AV45"/>
    <mergeCell ref="A42:B42"/>
    <mergeCell ref="E42:W42"/>
    <mergeCell ref="X42:Z42"/>
    <mergeCell ref="AB42:AH42"/>
    <mergeCell ref="AP42:AV42"/>
    <mergeCell ref="E32:W32"/>
    <mergeCell ref="X32:Z32"/>
    <mergeCell ref="AB32:AH32"/>
    <mergeCell ref="C34:E34"/>
    <mergeCell ref="AP32:AV32"/>
    <mergeCell ref="C39:D39"/>
    <mergeCell ref="AI36:AM36"/>
    <mergeCell ref="A37:B37"/>
    <mergeCell ref="C37:D37"/>
    <mergeCell ref="E37:W37"/>
    <mergeCell ref="X40:Z40"/>
    <mergeCell ref="AP39:AV39"/>
    <mergeCell ref="C41:D41"/>
    <mergeCell ref="E41:W41"/>
    <mergeCell ref="X41:Z41"/>
    <mergeCell ref="AB41:AH41"/>
    <mergeCell ref="C42:D42"/>
    <mergeCell ref="C43:D43"/>
    <mergeCell ref="A43:B43"/>
    <mergeCell ref="A44:B44"/>
    <mergeCell ref="A45:B45"/>
    <mergeCell ref="X39:Z39"/>
    <mergeCell ref="AB39:AH39"/>
    <mergeCell ref="X44:Z44"/>
    <mergeCell ref="AB44:AH44"/>
    <mergeCell ref="AP49:AV49"/>
    <mergeCell ref="AB50:AH50"/>
    <mergeCell ref="AB52:AH52"/>
    <mergeCell ref="AP52:AV52"/>
    <mergeCell ref="E49:W49"/>
    <mergeCell ref="AB40:AH40"/>
    <mergeCell ref="AP40:AV40"/>
    <mergeCell ref="A64:B64"/>
    <mergeCell ref="C64:D64"/>
    <mergeCell ref="E64:W64"/>
    <mergeCell ref="X64:AA64"/>
    <mergeCell ref="AB64:AH64"/>
    <mergeCell ref="E35:W35"/>
    <mergeCell ref="X35:AA35"/>
    <mergeCell ref="AB35:AH35"/>
    <mergeCell ref="C57:D57"/>
    <mergeCell ref="E57:W57"/>
    <mergeCell ref="AN60:AO60"/>
    <mergeCell ref="AB60:AH60"/>
    <mergeCell ref="AP60:AV60"/>
    <mergeCell ref="AB59:AH59"/>
    <mergeCell ref="AB58:AH58"/>
    <mergeCell ref="AP58:AV58"/>
    <mergeCell ref="AP59:AV59"/>
    <mergeCell ref="A47:B47"/>
    <mergeCell ref="C47:D47"/>
    <mergeCell ref="E47:W47"/>
    <mergeCell ref="AN52:AO52"/>
    <mergeCell ref="AW64:BC64"/>
    <mergeCell ref="BD64:BJ64"/>
    <mergeCell ref="BK64:BQ64"/>
    <mergeCell ref="BD39:BJ39"/>
    <mergeCell ref="BK39:BQ39"/>
    <mergeCell ref="AW40:BC40"/>
    <mergeCell ref="BD40:BJ40"/>
    <mergeCell ref="BK40:BQ40"/>
    <mergeCell ref="AW41:BC41"/>
    <mergeCell ref="BD41:BJ41"/>
    <mergeCell ref="BK41:BQ41"/>
    <mergeCell ref="AW42:BC42"/>
    <mergeCell ref="BD42:BJ42"/>
    <mergeCell ref="BK42:BQ42"/>
    <mergeCell ref="X58:Z58"/>
    <mergeCell ref="X59:Z59"/>
    <mergeCell ref="A46:B46"/>
    <mergeCell ref="C46:D46"/>
    <mergeCell ref="E46:W46"/>
    <mergeCell ref="X55:Z55"/>
    <mergeCell ref="AP44:AV44"/>
    <mergeCell ref="AB53:AH53"/>
    <mergeCell ref="BD43:BJ43"/>
    <mergeCell ref="BD50:BJ50"/>
    <mergeCell ref="C56:D56"/>
    <mergeCell ref="E56:W56"/>
    <mergeCell ref="AP50:AV50"/>
    <mergeCell ref="X43:Z43"/>
    <mergeCell ref="AB48:AH48"/>
    <mergeCell ref="AP48:AV48"/>
    <mergeCell ref="AP41:AV41"/>
    <mergeCell ref="E39:W39"/>
    <mergeCell ref="A69:B69"/>
    <mergeCell ref="C69:D69"/>
    <mergeCell ref="E69:W69"/>
    <mergeCell ref="X69:Z69"/>
    <mergeCell ref="AB69:AH69"/>
    <mergeCell ref="AP69:AV69"/>
    <mergeCell ref="AW69:BC69"/>
    <mergeCell ref="A68:B68"/>
    <mergeCell ref="C68:D68"/>
    <mergeCell ref="E68:W68"/>
    <mergeCell ref="X68:Z68"/>
    <mergeCell ref="AB68:AH68"/>
    <mergeCell ref="AP68:AV68"/>
    <mergeCell ref="AW68:BC68"/>
    <mergeCell ref="BD68:BJ68"/>
    <mergeCell ref="AI67:AM67"/>
    <mergeCell ref="AN67:AO67"/>
    <mergeCell ref="AI68:AM68"/>
    <mergeCell ref="AN68:AO68"/>
    <mergeCell ref="AI69:AM69"/>
    <mergeCell ref="AN69:AO69"/>
    <mergeCell ref="BD69:BJ69"/>
    <mergeCell ref="BD70:BJ70"/>
    <mergeCell ref="BK70:BQ70"/>
    <mergeCell ref="A71:B71"/>
    <mergeCell ref="C71:D71"/>
    <mergeCell ref="E71:W71"/>
    <mergeCell ref="X71:Z71"/>
    <mergeCell ref="AB71:AH71"/>
    <mergeCell ref="AP71:AV71"/>
    <mergeCell ref="AW71:BC71"/>
    <mergeCell ref="BD71:BJ71"/>
    <mergeCell ref="BK71:BQ71"/>
    <mergeCell ref="A70:B70"/>
    <mergeCell ref="C70:D70"/>
    <mergeCell ref="E70:W70"/>
    <mergeCell ref="X70:Z70"/>
    <mergeCell ref="AB70:AH70"/>
    <mergeCell ref="AP70:AV70"/>
    <mergeCell ref="AW70:BC70"/>
    <mergeCell ref="AI70:AM70"/>
    <mergeCell ref="AN70:AO70"/>
    <mergeCell ref="AI71:AM71"/>
    <mergeCell ref="AN71:AO71"/>
    <mergeCell ref="BD72:BJ72"/>
    <mergeCell ref="BK72:BQ72"/>
    <mergeCell ref="A73:B73"/>
    <mergeCell ref="C73:D73"/>
    <mergeCell ref="E73:W73"/>
    <mergeCell ref="X73:Z73"/>
    <mergeCell ref="AB73:AH73"/>
    <mergeCell ref="AP73:AV73"/>
    <mergeCell ref="AW73:BC73"/>
    <mergeCell ref="BD73:BJ73"/>
    <mergeCell ref="BK73:BQ73"/>
    <mergeCell ref="A72:B72"/>
    <mergeCell ref="C72:D72"/>
    <mergeCell ref="E72:W72"/>
    <mergeCell ref="X72:Z72"/>
    <mergeCell ref="AB72:AH72"/>
    <mergeCell ref="AP72:AV72"/>
    <mergeCell ref="AW72:BC72"/>
    <mergeCell ref="AI73:AM73"/>
    <mergeCell ref="AN73:AO73"/>
    <mergeCell ref="AI72:AM72"/>
    <mergeCell ref="AN72:AO72"/>
    <mergeCell ref="BD74:BJ74"/>
    <mergeCell ref="BK74:BQ74"/>
    <mergeCell ref="A75:B75"/>
    <mergeCell ref="C75:D75"/>
    <mergeCell ref="E75:W75"/>
    <mergeCell ref="X75:Z75"/>
    <mergeCell ref="AB75:AH75"/>
    <mergeCell ref="AP75:AV75"/>
    <mergeCell ref="AW75:BC75"/>
    <mergeCell ref="BD75:BJ75"/>
    <mergeCell ref="BK75:BQ75"/>
    <mergeCell ref="A74:B74"/>
    <mergeCell ref="C74:D74"/>
    <mergeCell ref="E74:W74"/>
    <mergeCell ref="X74:Z74"/>
    <mergeCell ref="AB74:AH74"/>
    <mergeCell ref="AP74:AV74"/>
    <mergeCell ref="AW74:BC74"/>
    <mergeCell ref="AI74:AM74"/>
    <mergeCell ref="AN74:AO74"/>
    <mergeCell ref="AI75:AM75"/>
    <mergeCell ref="AN75:AO75"/>
    <mergeCell ref="BD76:BJ76"/>
    <mergeCell ref="BK76:BQ76"/>
    <mergeCell ref="A77:B77"/>
    <mergeCell ref="C77:D77"/>
    <mergeCell ref="E77:W77"/>
    <mergeCell ref="X77:Z77"/>
    <mergeCell ref="AB77:AH77"/>
    <mergeCell ref="AP77:AV77"/>
    <mergeCell ref="AW77:BC77"/>
    <mergeCell ref="BD77:BJ77"/>
    <mergeCell ref="BK77:BQ77"/>
    <mergeCell ref="A76:B76"/>
    <mergeCell ref="C76:D76"/>
    <mergeCell ref="E76:W76"/>
    <mergeCell ref="X76:Z76"/>
    <mergeCell ref="AB76:AH76"/>
    <mergeCell ref="AP76:AV76"/>
    <mergeCell ref="AW76:BC76"/>
    <mergeCell ref="AI76:AM76"/>
    <mergeCell ref="AN76:AO76"/>
    <mergeCell ref="AI77:AM77"/>
    <mergeCell ref="AN77:AO77"/>
    <mergeCell ref="BD78:BJ78"/>
    <mergeCell ref="BK78:BQ78"/>
    <mergeCell ref="A79:B79"/>
    <mergeCell ref="C79:D79"/>
    <mergeCell ref="E79:W79"/>
    <mergeCell ref="X79:Z79"/>
    <mergeCell ref="AB79:AH79"/>
    <mergeCell ref="AP79:AV79"/>
    <mergeCell ref="AW79:BC79"/>
    <mergeCell ref="BD79:BJ79"/>
    <mergeCell ref="BK79:BQ79"/>
    <mergeCell ref="A78:B78"/>
    <mergeCell ref="C78:D78"/>
    <mergeCell ref="E78:W78"/>
    <mergeCell ref="X78:Z78"/>
    <mergeCell ref="AB78:AH78"/>
    <mergeCell ref="AP78:AV78"/>
    <mergeCell ref="AW78:BC78"/>
    <mergeCell ref="AI78:AM78"/>
    <mergeCell ref="AN78:AO78"/>
    <mergeCell ref="AI79:AM79"/>
    <mergeCell ref="AN79:AO79"/>
    <mergeCell ref="BD80:BJ80"/>
    <mergeCell ref="BK80:BQ80"/>
    <mergeCell ref="A81:B81"/>
    <mergeCell ref="C81:D81"/>
    <mergeCell ref="E81:W81"/>
    <mergeCell ref="X81:Z81"/>
    <mergeCell ref="AB81:AH81"/>
    <mergeCell ref="AP81:AV81"/>
    <mergeCell ref="AW81:BC81"/>
    <mergeCell ref="BD81:BJ81"/>
    <mergeCell ref="BK81:BQ81"/>
    <mergeCell ref="A80:B80"/>
    <mergeCell ref="C80:D80"/>
    <mergeCell ref="E80:W80"/>
    <mergeCell ref="X80:Z80"/>
    <mergeCell ref="AB80:AH80"/>
    <mergeCell ref="AP80:AV80"/>
    <mergeCell ref="AW80:BC80"/>
    <mergeCell ref="AI80:AM80"/>
    <mergeCell ref="AN80:AO80"/>
    <mergeCell ref="AI81:AM81"/>
    <mergeCell ref="AN81:AO81"/>
    <mergeCell ref="BD82:BJ82"/>
    <mergeCell ref="BK82:BQ82"/>
    <mergeCell ref="A83:B83"/>
    <mergeCell ref="C83:D83"/>
    <mergeCell ref="E83:W83"/>
    <mergeCell ref="X83:Z83"/>
    <mergeCell ref="AB83:AH83"/>
    <mergeCell ref="AP83:AV83"/>
    <mergeCell ref="AW83:BC83"/>
    <mergeCell ref="BD83:BJ83"/>
    <mergeCell ref="BK83:BQ83"/>
    <mergeCell ref="A82:B82"/>
    <mergeCell ref="C82:D82"/>
    <mergeCell ref="E82:W82"/>
    <mergeCell ref="X82:Z82"/>
    <mergeCell ref="AB82:AH82"/>
    <mergeCell ref="AP82:AV82"/>
    <mergeCell ref="AW82:BC82"/>
    <mergeCell ref="AI82:AM82"/>
    <mergeCell ref="AN82:AO82"/>
    <mergeCell ref="AI83:AM83"/>
    <mergeCell ref="AN83:AO83"/>
    <mergeCell ref="BD84:BJ84"/>
    <mergeCell ref="BK84:BQ84"/>
    <mergeCell ref="A85:B85"/>
    <mergeCell ref="C85:D85"/>
    <mergeCell ref="E85:W85"/>
    <mergeCell ref="X85:Z85"/>
    <mergeCell ref="AB85:AH85"/>
    <mergeCell ref="AP85:AV85"/>
    <mergeCell ref="AW85:BC85"/>
    <mergeCell ref="BD85:BJ85"/>
    <mergeCell ref="BK85:BQ85"/>
    <mergeCell ref="A84:B84"/>
    <mergeCell ref="C84:D84"/>
    <mergeCell ref="E84:W84"/>
    <mergeCell ref="X84:Z84"/>
    <mergeCell ref="AB84:AH84"/>
    <mergeCell ref="AP84:AV84"/>
    <mergeCell ref="AW84:BC84"/>
    <mergeCell ref="AI84:AM84"/>
    <mergeCell ref="AN84:AO84"/>
    <mergeCell ref="AI85:AM85"/>
    <mergeCell ref="AN85:AO85"/>
    <mergeCell ref="BD86:BJ86"/>
    <mergeCell ref="BK86:BQ86"/>
    <mergeCell ref="A87:B87"/>
    <mergeCell ref="C87:D87"/>
    <mergeCell ref="E87:W87"/>
    <mergeCell ref="X87:Z87"/>
    <mergeCell ref="AB87:AH87"/>
    <mergeCell ref="AP87:AV87"/>
    <mergeCell ref="AW87:BC87"/>
    <mergeCell ref="BD87:BJ87"/>
    <mergeCell ref="BK87:BQ87"/>
    <mergeCell ref="A86:B86"/>
    <mergeCell ref="C86:D86"/>
    <mergeCell ref="E86:W86"/>
    <mergeCell ref="X86:Z86"/>
    <mergeCell ref="AB86:AH86"/>
    <mergeCell ref="AP86:AV86"/>
    <mergeCell ref="AW86:BC86"/>
    <mergeCell ref="AI86:AM86"/>
    <mergeCell ref="AN86:AO86"/>
    <mergeCell ref="AI87:AM87"/>
    <mergeCell ref="AN87:AO87"/>
    <mergeCell ref="BD90:BJ90"/>
    <mergeCell ref="BK90:BQ90"/>
    <mergeCell ref="A90:B90"/>
    <mergeCell ref="C90:D90"/>
    <mergeCell ref="E90:W90"/>
    <mergeCell ref="X90:Z90"/>
    <mergeCell ref="AB90:AH90"/>
    <mergeCell ref="AP90:AV90"/>
    <mergeCell ref="AW90:BC90"/>
    <mergeCell ref="BD88:BJ88"/>
    <mergeCell ref="BK88:BQ88"/>
    <mergeCell ref="A89:B89"/>
    <mergeCell ref="C89:D89"/>
    <mergeCell ref="E89:W89"/>
    <mergeCell ref="X89:Z89"/>
    <mergeCell ref="AB89:AH89"/>
    <mergeCell ref="AP89:AV89"/>
    <mergeCell ref="AW89:BC89"/>
    <mergeCell ref="BD89:BJ89"/>
    <mergeCell ref="BK89:BQ89"/>
    <mergeCell ref="A88:B88"/>
    <mergeCell ref="C88:D88"/>
    <mergeCell ref="E88:W88"/>
    <mergeCell ref="X88:Z88"/>
    <mergeCell ref="AB88:AH88"/>
    <mergeCell ref="AP88:AV88"/>
    <mergeCell ref="AW88:BC88"/>
    <mergeCell ref="AI88:AM88"/>
    <mergeCell ref="AN88:AO88"/>
    <mergeCell ref="BD93:BJ93"/>
    <mergeCell ref="BK93:BQ93"/>
    <mergeCell ref="A94:B94"/>
    <mergeCell ref="C94:D94"/>
    <mergeCell ref="E94:W94"/>
    <mergeCell ref="X94:Z94"/>
    <mergeCell ref="AB94:AH94"/>
    <mergeCell ref="AP94:AV94"/>
    <mergeCell ref="AW94:BC94"/>
    <mergeCell ref="BD94:BJ94"/>
    <mergeCell ref="BK94:BQ94"/>
    <mergeCell ref="A93:B93"/>
    <mergeCell ref="C93:D93"/>
    <mergeCell ref="E93:W93"/>
    <mergeCell ref="X93:AA93"/>
    <mergeCell ref="AB93:AH93"/>
    <mergeCell ref="AP93:AV93"/>
    <mergeCell ref="AW93:BC93"/>
    <mergeCell ref="BD95:BJ95"/>
    <mergeCell ref="BK95:BQ95"/>
    <mergeCell ref="A96:B96"/>
    <mergeCell ref="C96:D96"/>
    <mergeCell ref="E96:W96"/>
    <mergeCell ref="X96:Z96"/>
    <mergeCell ref="AB96:AH96"/>
    <mergeCell ref="AP96:AV96"/>
    <mergeCell ref="AW96:BC96"/>
    <mergeCell ref="BD96:BJ96"/>
    <mergeCell ref="BK96:BQ96"/>
    <mergeCell ref="A95:B95"/>
    <mergeCell ref="C95:D95"/>
    <mergeCell ref="E95:W95"/>
    <mergeCell ref="X95:Z95"/>
    <mergeCell ref="AB95:AH95"/>
    <mergeCell ref="AP95:AV95"/>
    <mergeCell ref="AW95:BC95"/>
    <mergeCell ref="BD97:BJ97"/>
    <mergeCell ref="BK97:BQ97"/>
    <mergeCell ref="A98:B98"/>
    <mergeCell ref="C98:D98"/>
    <mergeCell ref="E98:W98"/>
    <mergeCell ref="X98:Z98"/>
    <mergeCell ref="AB98:AH98"/>
    <mergeCell ref="AP98:AV98"/>
    <mergeCell ref="AW98:BC98"/>
    <mergeCell ref="BD98:BJ98"/>
    <mergeCell ref="BK98:BQ98"/>
    <mergeCell ref="A97:B97"/>
    <mergeCell ref="C97:D97"/>
    <mergeCell ref="E97:W97"/>
    <mergeCell ref="X97:Z97"/>
    <mergeCell ref="AB97:AH97"/>
    <mergeCell ref="AP97:AV97"/>
    <mergeCell ref="AW97:BC97"/>
    <mergeCell ref="BD99:BJ99"/>
    <mergeCell ref="BK99:BQ99"/>
    <mergeCell ref="A100:B100"/>
    <mergeCell ref="C100:D100"/>
    <mergeCell ref="E100:W100"/>
    <mergeCell ref="X100:Z100"/>
    <mergeCell ref="AB100:AH100"/>
    <mergeCell ref="AP100:AV100"/>
    <mergeCell ref="AW100:BC100"/>
    <mergeCell ref="BD100:BJ100"/>
    <mergeCell ref="BK100:BQ100"/>
    <mergeCell ref="A99:B99"/>
    <mergeCell ref="C99:D99"/>
    <mergeCell ref="E99:W99"/>
    <mergeCell ref="X99:Z99"/>
    <mergeCell ref="AB99:AH99"/>
    <mergeCell ref="AP99:AV99"/>
    <mergeCell ref="AW99:BC99"/>
    <mergeCell ref="BD101:BJ101"/>
    <mergeCell ref="BK101:BQ101"/>
    <mergeCell ref="A102:B102"/>
    <mergeCell ref="C102:D102"/>
    <mergeCell ref="E102:W102"/>
    <mergeCell ref="X102:Z102"/>
    <mergeCell ref="AB102:AH102"/>
    <mergeCell ref="AP102:AV102"/>
    <mergeCell ref="AW102:BC102"/>
    <mergeCell ref="BD102:BJ102"/>
    <mergeCell ref="BK102:BQ102"/>
    <mergeCell ref="A101:B101"/>
    <mergeCell ref="C101:D101"/>
    <mergeCell ref="E101:W101"/>
    <mergeCell ref="X101:Z101"/>
    <mergeCell ref="AB101:AH101"/>
    <mergeCell ref="AP101:AV101"/>
    <mergeCell ref="AW101:BC101"/>
    <mergeCell ref="AI101:AM101"/>
    <mergeCell ref="AN101:AO101"/>
    <mergeCell ref="AI102:AM102"/>
    <mergeCell ref="AN102:AO102"/>
    <mergeCell ref="BD103:BJ103"/>
    <mergeCell ref="BK103:BQ103"/>
    <mergeCell ref="A104:B104"/>
    <mergeCell ref="C104:D104"/>
    <mergeCell ref="E104:W104"/>
    <mergeCell ref="X104:Z104"/>
    <mergeCell ref="AB104:AH104"/>
    <mergeCell ref="AP104:AV104"/>
    <mergeCell ref="AW104:BC104"/>
    <mergeCell ref="BD104:BJ104"/>
    <mergeCell ref="BK104:BQ104"/>
    <mergeCell ref="A103:B103"/>
    <mergeCell ref="C103:D103"/>
    <mergeCell ref="E103:W103"/>
    <mergeCell ref="X103:Z103"/>
    <mergeCell ref="AB103:AH103"/>
    <mergeCell ref="AP103:AV103"/>
    <mergeCell ref="AW103:BC103"/>
    <mergeCell ref="AI103:AM103"/>
    <mergeCell ref="AN103:AO103"/>
    <mergeCell ref="AI104:AM104"/>
    <mergeCell ref="AN104:AO104"/>
    <mergeCell ref="BD105:BJ105"/>
    <mergeCell ref="BK105:BQ105"/>
    <mergeCell ref="A106:B106"/>
    <mergeCell ref="C106:D106"/>
    <mergeCell ref="E106:W106"/>
    <mergeCell ref="X106:Z106"/>
    <mergeCell ref="AB106:AH106"/>
    <mergeCell ref="AP106:AV106"/>
    <mergeCell ref="AW106:BC106"/>
    <mergeCell ref="BD106:BJ106"/>
    <mergeCell ref="BK106:BQ106"/>
    <mergeCell ref="A105:B105"/>
    <mergeCell ref="C105:D105"/>
    <mergeCell ref="E105:W105"/>
    <mergeCell ref="X105:Z105"/>
    <mergeCell ref="AB105:AH105"/>
    <mergeCell ref="AP105:AV105"/>
    <mergeCell ref="AW105:BC105"/>
    <mergeCell ref="AI105:AM105"/>
    <mergeCell ref="AN105:AO105"/>
    <mergeCell ref="AI106:AM106"/>
    <mergeCell ref="AN106:AO106"/>
    <mergeCell ref="BD107:BJ107"/>
    <mergeCell ref="BK107:BQ107"/>
    <mergeCell ref="A108:B108"/>
    <mergeCell ref="C108:D108"/>
    <mergeCell ref="E108:W108"/>
    <mergeCell ref="X108:Z108"/>
    <mergeCell ref="AB108:AH108"/>
    <mergeCell ref="AP108:AV108"/>
    <mergeCell ref="AW108:BC108"/>
    <mergeCell ref="BD108:BJ108"/>
    <mergeCell ref="BK108:BQ108"/>
    <mergeCell ref="A107:B107"/>
    <mergeCell ref="C107:D107"/>
    <mergeCell ref="E107:W107"/>
    <mergeCell ref="X107:Z107"/>
    <mergeCell ref="AB107:AH107"/>
    <mergeCell ref="AP107:AV107"/>
    <mergeCell ref="AW107:BC107"/>
    <mergeCell ref="AI107:AM107"/>
    <mergeCell ref="AN107:AO107"/>
    <mergeCell ref="AI108:AM108"/>
    <mergeCell ref="AN108:AO108"/>
    <mergeCell ref="BD109:BJ109"/>
    <mergeCell ref="BK109:BQ109"/>
    <mergeCell ref="A110:B110"/>
    <mergeCell ref="C110:D110"/>
    <mergeCell ref="E110:W110"/>
    <mergeCell ref="X110:Z110"/>
    <mergeCell ref="AB110:AH110"/>
    <mergeCell ref="AP110:AV110"/>
    <mergeCell ref="AW110:BC110"/>
    <mergeCell ref="BD110:BJ110"/>
    <mergeCell ref="BK110:BQ110"/>
    <mergeCell ref="A109:B109"/>
    <mergeCell ref="C109:D109"/>
    <mergeCell ref="E109:W109"/>
    <mergeCell ref="X109:Z109"/>
    <mergeCell ref="AB109:AH109"/>
    <mergeCell ref="AP109:AV109"/>
    <mergeCell ref="AW109:BC109"/>
    <mergeCell ref="AI109:AM109"/>
    <mergeCell ref="AN109:AO109"/>
    <mergeCell ref="AI110:AM110"/>
    <mergeCell ref="AN110:AO110"/>
    <mergeCell ref="BD111:BJ111"/>
    <mergeCell ref="BK111:BQ111"/>
    <mergeCell ref="A112:B112"/>
    <mergeCell ref="C112:D112"/>
    <mergeCell ref="E112:W112"/>
    <mergeCell ref="X112:Z112"/>
    <mergeCell ref="AB112:AH112"/>
    <mergeCell ref="AP112:AV112"/>
    <mergeCell ref="AW112:BC112"/>
    <mergeCell ref="BD112:BJ112"/>
    <mergeCell ref="BK112:BQ112"/>
    <mergeCell ref="A111:B111"/>
    <mergeCell ref="C111:D111"/>
    <mergeCell ref="E111:W111"/>
    <mergeCell ref="X111:Z111"/>
    <mergeCell ref="AB111:AH111"/>
    <mergeCell ref="AP111:AV111"/>
    <mergeCell ref="AW111:BC111"/>
    <mergeCell ref="AI111:AM111"/>
    <mergeCell ref="AN111:AO111"/>
    <mergeCell ref="AI112:AM112"/>
    <mergeCell ref="AN112:AO112"/>
    <mergeCell ref="BD113:BJ113"/>
    <mergeCell ref="BK113:BQ113"/>
    <mergeCell ref="A114:B114"/>
    <mergeCell ref="C114:D114"/>
    <mergeCell ref="E114:W114"/>
    <mergeCell ref="X114:Z114"/>
    <mergeCell ref="AB114:AH114"/>
    <mergeCell ref="AP114:AV114"/>
    <mergeCell ref="AW114:BC114"/>
    <mergeCell ref="BD114:BJ114"/>
    <mergeCell ref="BK114:BQ114"/>
    <mergeCell ref="A113:B113"/>
    <mergeCell ref="C113:D113"/>
    <mergeCell ref="E113:W113"/>
    <mergeCell ref="X113:Z113"/>
    <mergeCell ref="AB113:AH113"/>
    <mergeCell ref="AP113:AV113"/>
    <mergeCell ref="AW113:BC113"/>
    <mergeCell ref="AI113:AM113"/>
    <mergeCell ref="AN113:AO113"/>
    <mergeCell ref="AI114:AM114"/>
    <mergeCell ref="AN114:AO114"/>
    <mergeCell ref="BD115:BJ115"/>
    <mergeCell ref="BK115:BQ115"/>
    <mergeCell ref="A116:B116"/>
    <mergeCell ref="C116:D116"/>
    <mergeCell ref="E116:W116"/>
    <mergeCell ref="X116:Z116"/>
    <mergeCell ref="AB116:AH116"/>
    <mergeCell ref="AP116:AV116"/>
    <mergeCell ref="AW116:BC116"/>
    <mergeCell ref="BD116:BJ116"/>
    <mergeCell ref="BK116:BQ116"/>
    <mergeCell ref="A115:B115"/>
    <mergeCell ref="C115:D115"/>
    <mergeCell ref="E115:W115"/>
    <mergeCell ref="X115:Z115"/>
    <mergeCell ref="AB115:AH115"/>
    <mergeCell ref="AP115:AV115"/>
    <mergeCell ref="AW115:BC115"/>
    <mergeCell ref="AI115:AM115"/>
    <mergeCell ref="AN115:AO115"/>
    <mergeCell ref="AI116:AM116"/>
    <mergeCell ref="AN116:AO116"/>
    <mergeCell ref="BD117:BJ117"/>
    <mergeCell ref="BK117:BQ117"/>
    <mergeCell ref="A118:B118"/>
    <mergeCell ref="C118:D118"/>
    <mergeCell ref="E118:W118"/>
    <mergeCell ref="X118:Z118"/>
    <mergeCell ref="AB118:AH118"/>
    <mergeCell ref="AP118:AV118"/>
    <mergeCell ref="AW118:BC118"/>
    <mergeCell ref="BD118:BJ118"/>
    <mergeCell ref="BK118:BQ118"/>
    <mergeCell ref="A117:B117"/>
    <mergeCell ref="C117:D117"/>
    <mergeCell ref="E117:W117"/>
    <mergeCell ref="X117:Z117"/>
    <mergeCell ref="AB117:AH117"/>
    <mergeCell ref="AP117:AV117"/>
    <mergeCell ref="AW117:BC117"/>
    <mergeCell ref="AI117:AM117"/>
    <mergeCell ref="AN117:AO117"/>
    <mergeCell ref="AI118:AM118"/>
    <mergeCell ref="AN118:AO118"/>
    <mergeCell ref="BD119:BJ119"/>
    <mergeCell ref="BK119:BQ119"/>
    <mergeCell ref="AI120:AO120"/>
    <mergeCell ref="AP120:AV120"/>
    <mergeCell ref="A122:B122"/>
    <mergeCell ref="C122:D122"/>
    <mergeCell ref="E122:W122"/>
    <mergeCell ref="X122:AA122"/>
    <mergeCell ref="AB122:AH122"/>
    <mergeCell ref="AP122:AV122"/>
    <mergeCell ref="AW122:BC122"/>
    <mergeCell ref="BD122:BJ122"/>
    <mergeCell ref="BK122:BQ122"/>
    <mergeCell ref="A119:B119"/>
    <mergeCell ref="C119:D119"/>
    <mergeCell ref="E119:W119"/>
    <mergeCell ref="X119:Z119"/>
    <mergeCell ref="AB119:AH119"/>
    <mergeCell ref="AP119:AV119"/>
    <mergeCell ref="AW119:BC119"/>
    <mergeCell ref="AI119:AM119"/>
    <mergeCell ref="AN119:AO119"/>
    <mergeCell ref="BD123:BJ123"/>
    <mergeCell ref="BK123:BQ123"/>
    <mergeCell ref="A124:B124"/>
    <mergeCell ref="C124:D124"/>
    <mergeCell ref="E124:W124"/>
    <mergeCell ref="X124:Z124"/>
    <mergeCell ref="AB124:AH124"/>
    <mergeCell ref="AP124:AV124"/>
    <mergeCell ref="AW124:BC124"/>
    <mergeCell ref="BD124:BJ124"/>
    <mergeCell ref="BK124:BQ124"/>
    <mergeCell ref="A123:B123"/>
    <mergeCell ref="C123:D123"/>
    <mergeCell ref="E123:W123"/>
    <mergeCell ref="X123:Z123"/>
    <mergeCell ref="AB123:AH123"/>
    <mergeCell ref="AP123:AV123"/>
    <mergeCell ref="AW123:BC123"/>
    <mergeCell ref="AI123:AM123"/>
    <mergeCell ref="AN123:AO123"/>
    <mergeCell ref="AI124:AM124"/>
    <mergeCell ref="AN124:AO124"/>
    <mergeCell ref="BD125:BJ125"/>
    <mergeCell ref="BK125:BQ125"/>
    <mergeCell ref="A126:B126"/>
    <mergeCell ref="C126:D126"/>
    <mergeCell ref="E126:W126"/>
    <mergeCell ref="X126:Z126"/>
    <mergeCell ref="AB126:AH126"/>
    <mergeCell ref="AP126:AV126"/>
    <mergeCell ref="AW126:BC126"/>
    <mergeCell ref="BD126:BJ126"/>
    <mergeCell ref="BK126:BQ126"/>
    <mergeCell ref="A125:B125"/>
    <mergeCell ref="C125:D125"/>
    <mergeCell ref="E125:W125"/>
    <mergeCell ref="X125:Z125"/>
    <mergeCell ref="AB125:AH125"/>
    <mergeCell ref="AP125:AV125"/>
    <mergeCell ref="AW125:BC125"/>
    <mergeCell ref="AI125:AM125"/>
    <mergeCell ref="AN125:AO125"/>
    <mergeCell ref="AI126:AM126"/>
    <mergeCell ref="AN126:AO126"/>
    <mergeCell ref="BD127:BJ127"/>
    <mergeCell ref="BK127:BQ127"/>
    <mergeCell ref="A128:B128"/>
    <mergeCell ref="C128:D128"/>
    <mergeCell ref="E128:W128"/>
    <mergeCell ref="X128:Z128"/>
    <mergeCell ref="AB128:AH128"/>
    <mergeCell ref="AP128:AV128"/>
    <mergeCell ref="AW128:BC128"/>
    <mergeCell ref="BD128:BJ128"/>
    <mergeCell ref="BK128:BQ128"/>
    <mergeCell ref="A127:B127"/>
    <mergeCell ref="C127:D127"/>
    <mergeCell ref="E127:W127"/>
    <mergeCell ref="X127:Z127"/>
    <mergeCell ref="AB127:AH127"/>
    <mergeCell ref="AP127:AV127"/>
    <mergeCell ref="AW127:BC127"/>
    <mergeCell ref="AI127:AM127"/>
    <mergeCell ref="AN127:AO127"/>
    <mergeCell ref="AI128:AM128"/>
    <mergeCell ref="AN128:AO128"/>
    <mergeCell ref="BD129:BJ129"/>
    <mergeCell ref="BK129:BQ129"/>
    <mergeCell ref="A130:B130"/>
    <mergeCell ref="C130:D130"/>
    <mergeCell ref="E130:W130"/>
    <mergeCell ref="X130:Z130"/>
    <mergeCell ref="AB130:AH130"/>
    <mergeCell ref="AP130:AV130"/>
    <mergeCell ref="AW130:BC130"/>
    <mergeCell ref="BD130:BJ130"/>
    <mergeCell ref="BK130:BQ130"/>
    <mergeCell ref="A129:B129"/>
    <mergeCell ref="C129:D129"/>
    <mergeCell ref="E129:W129"/>
    <mergeCell ref="X129:Z129"/>
    <mergeCell ref="AB129:AH129"/>
    <mergeCell ref="AP129:AV129"/>
    <mergeCell ref="AW129:BC129"/>
    <mergeCell ref="AI129:AM129"/>
    <mergeCell ref="AN129:AO129"/>
    <mergeCell ref="AI130:AM130"/>
    <mergeCell ref="AN130:AO130"/>
    <mergeCell ref="BD131:BJ131"/>
    <mergeCell ref="BK131:BQ131"/>
    <mergeCell ref="A132:B132"/>
    <mergeCell ref="C132:D132"/>
    <mergeCell ref="E132:W132"/>
    <mergeCell ref="X132:Z132"/>
    <mergeCell ref="AB132:AH132"/>
    <mergeCell ref="AP132:AV132"/>
    <mergeCell ref="AW132:BC132"/>
    <mergeCell ref="BD132:BJ132"/>
    <mergeCell ref="BK132:BQ132"/>
    <mergeCell ref="A131:B131"/>
    <mergeCell ref="C131:D131"/>
    <mergeCell ref="E131:W131"/>
    <mergeCell ref="X131:Z131"/>
    <mergeCell ref="AB131:AH131"/>
    <mergeCell ref="AP131:AV131"/>
    <mergeCell ref="AW131:BC131"/>
    <mergeCell ref="AI131:AM131"/>
    <mergeCell ref="AN131:AO131"/>
    <mergeCell ref="AI132:AM132"/>
    <mergeCell ref="AN132:AO132"/>
    <mergeCell ref="BD133:BJ133"/>
    <mergeCell ref="BK133:BQ133"/>
    <mergeCell ref="A134:B134"/>
    <mergeCell ref="C134:D134"/>
    <mergeCell ref="E134:W134"/>
    <mergeCell ref="X134:Z134"/>
    <mergeCell ref="AB134:AH134"/>
    <mergeCell ref="AP134:AV134"/>
    <mergeCell ref="AW134:BC134"/>
    <mergeCell ref="BD134:BJ134"/>
    <mergeCell ref="BK134:BQ134"/>
    <mergeCell ref="A133:B133"/>
    <mergeCell ref="C133:D133"/>
    <mergeCell ref="E133:W133"/>
    <mergeCell ref="X133:Z133"/>
    <mergeCell ref="AB133:AH133"/>
    <mergeCell ref="AP133:AV133"/>
    <mergeCell ref="AW133:BC133"/>
    <mergeCell ref="AI133:AM133"/>
    <mergeCell ref="AN133:AO133"/>
    <mergeCell ref="AI134:AM134"/>
    <mergeCell ref="AN134:AO134"/>
    <mergeCell ref="BD135:BJ135"/>
    <mergeCell ref="BK135:BQ135"/>
    <mergeCell ref="A136:B136"/>
    <mergeCell ref="C136:D136"/>
    <mergeCell ref="E136:W136"/>
    <mergeCell ref="X136:Z136"/>
    <mergeCell ref="AB136:AH136"/>
    <mergeCell ref="AP136:AV136"/>
    <mergeCell ref="AW136:BC136"/>
    <mergeCell ref="BD136:BJ136"/>
    <mergeCell ref="BK136:BQ136"/>
    <mergeCell ref="A135:B135"/>
    <mergeCell ref="C135:D135"/>
    <mergeCell ref="E135:W135"/>
    <mergeCell ref="X135:Z135"/>
    <mergeCell ref="AB135:AH135"/>
    <mergeCell ref="AP135:AV135"/>
    <mergeCell ref="AW135:BC135"/>
    <mergeCell ref="AI135:AM135"/>
    <mergeCell ref="AN135:AO135"/>
    <mergeCell ref="AI136:AM136"/>
    <mergeCell ref="AN136:AO136"/>
    <mergeCell ref="BD137:BJ137"/>
    <mergeCell ref="BK137:BQ137"/>
    <mergeCell ref="A138:B138"/>
    <mergeCell ref="C138:D138"/>
    <mergeCell ref="E138:W138"/>
    <mergeCell ref="X138:Z138"/>
    <mergeCell ref="AB138:AH138"/>
    <mergeCell ref="AP138:AV138"/>
    <mergeCell ref="AW138:BC138"/>
    <mergeCell ref="BD138:BJ138"/>
    <mergeCell ref="BK138:BQ138"/>
    <mergeCell ref="A137:B137"/>
    <mergeCell ref="C137:D137"/>
    <mergeCell ref="E137:W137"/>
    <mergeCell ref="X137:Z137"/>
    <mergeCell ref="AB137:AH137"/>
    <mergeCell ref="AP137:AV137"/>
    <mergeCell ref="AW137:BC137"/>
    <mergeCell ref="AI137:AM137"/>
    <mergeCell ref="AN137:AO137"/>
    <mergeCell ref="AI138:AM138"/>
    <mergeCell ref="AN138:AO138"/>
    <mergeCell ref="BD139:BJ139"/>
    <mergeCell ref="BK139:BQ139"/>
    <mergeCell ref="A140:B140"/>
    <mergeCell ref="C140:D140"/>
    <mergeCell ref="E140:W140"/>
    <mergeCell ref="X140:Z140"/>
    <mergeCell ref="AB140:AH140"/>
    <mergeCell ref="AP140:AV140"/>
    <mergeCell ref="AW140:BC140"/>
    <mergeCell ref="BD140:BJ140"/>
    <mergeCell ref="BK140:BQ140"/>
    <mergeCell ref="A139:B139"/>
    <mergeCell ref="C139:D139"/>
    <mergeCell ref="E139:W139"/>
    <mergeCell ref="X139:Z139"/>
    <mergeCell ref="AB139:AH139"/>
    <mergeCell ref="AP139:AV139"/>
    <mergeCell ref="AW139:BC139"/>
    <mergeCell ref="AI139:AM139"/>
    <mergeCell ref="AN139:AO139"/>
    <mergeCell ref="AI140:AM140"/>
    <mergeCell ref="AN140:AO140"/>
    <mergeCell ref="BD141:BJ141"/>
    <mergeCell ref="BK141:BQ141"/>
    <mergeCell ref="A142:B142"/>
    <mergeCell ref="C142:D142"/>
    <mergeCell ref="E142:W142"/>
    <mergeCell ref="X142:Z142"/>
    <mergeCell ref="AB142:AH142"/>
    <mergeCell ref="AP142:AV142"/>
    <mergeCell ref="AW142:BC142"/>
    <mergeCell ref="BD142:BJ142"/>
    <mergeCell ref="BK142:BQ142"/>
    <mergeCell ref="A141:B141"/>
    <mergeCell ref="C141:D141"/>
    <mergeCell ref="E141:W141"/>
    <mergeCell ref="X141:Z141"/>
    <mergeCell ref="AB141:AH141"/>
    <mergeCell ref="AP141:AV141"/>
    <mergeCell ref="AW141:BC141"/>
    <mergeCell ref="AI141:AM141"/>
    <mergeCell ref="AN141:AO141"/>
    <mergeCell ref="AI142:AM142"/>
    <mergeCell ref="AN142:AO142"/>
    <mergeCell ref="BD143:BJ143"/>
    <mergeCell ref="BK143:BQ143"/>
    <mergeCell ref="A144:B144"/>
    <mergeCell ref="C144:D144"/>
    <mergeCell ref="E144:W144"/>
    <mergeCell ref="X144:Z144"/>
    <mergeCell ref="AB144:AH144"/>
    <mergeCell ref="AP144:AV144"/>
    <mergeCell ref="AW144:BC144"/>
    <mergeCell ref="BD144:BJ144"/>
    <mergeCell ref="BK144:BQ144"/>
    <mergeCell ref="A143:B143"/>
    <mergeCell ref="C143:D143"/>
    <mergeCell ref="E143:W143"/>
    <mergeCell ref="X143:Z143"/>
    <mergeCell ref="AB143:AH143"/>
    <mergeCell ref="AP143:AV143"/>
    <mergeCell ref="AW143:BC143"/>
    <mergeCell ref="AI143:AM143"/>
    <mergeCell ref="AN143:AO143"/>
    <mergeCell ref="AI144:AM144"/>
    <mergeCell ref="AN144:AO144"/>
    <mergeCell ref="A146:B146"/>
    <mergeCell ref="C146:D146"/>
    <mergeCell ref="E146:W146"/>
    <mergeCell ref="X146:Z146"/>
    <mergeCell ref="AB146:AH146"/>
    <mergeCell ref="AP146:AV146"/>
    <mergeCell ref="AW146:BC146"/>
    <mergeCell ref="BD146:BJ146"/>
    <mergeCell ref="BK146:BQ146"/>
    <mergeCell ref="A145:B145"/>
    <mergeCell ref="C145:D145"/>
    <mergeCell ref="E145:W145"/>
    <mergeCell ref="X145:Z145"/>
    <mergeCell ref="AB145:AH145"/>
    <mergeCell ref="AP145:AV145"/>
    <mergeCell ref="AW145:BC145"/>
    <mergeCell ref="AI145:AM145"/>
    <mergeCell ref="AN145:AO145"/>
    <mergeCell ref="AI146:AM146"/>
    <mergeCell ref="AN146:AO146"/>
    <mergeCell ref="BV30:CC32"/>
    <mergeCell ref="BV27:CC29"/>
    <mergeCell ref="BV24:CC26"/>
    <mergeCell ref="BV21:CC23"/>
    <mergeCell ref="AM4:AO5"/>
    <mergeCell ref="AP4:AU5"/>
    <mergeCell ref="BL92:BM92"/>
    <mergeCell ref="BN92:BO92"/>
    <mergeCell ref="BL121:BM121"/>
    <mergeCell ref="BN121:BO121"/>
    <mergeCell ref="AI149:AO149"/>
    <mergeCell ref="AP149:AV149"/>
    <mergeCell ref="BD147:BJ147"/>
    <mergeCell ref="BK147:BQ147"/>
    <mergeCell ref="A148:B148"/>
    <mergeCell ref="C148:D148"/>
    <mergeCell ref="E148:W148"/>
    <mergeCell ref="X148:Z148"/>
    <mergeCell ref="AB148:AH148"/>
    <mergeCell ref="AP148:AV148"/>
    <mergeCell ref="AW148:BC148"/>
    <mergeCell ref="BD148:BJ148"/>
    <mergeCell ref="BK148:BQ148"/>
    <mergeCell ref="A147:B147"/>
    <mergeCell ref="C147:D147"/>
    <mergeCell ref="E147:W147"/>
    <mergeCell ref="X147:Z147"/>
    <mergeCell ref="AB147:AH147"/>
    <mergeCell ref="AP147:AV147"/>
    <mergeCell ref="AW147:BC147"/>
    <mergeCell ref="BD145:BJ145"/>
    <mergeCell ref="BK145:BQ145"/>
  </mergeCells>
  <phoneticPr fontId="1"/>
  <conditionalFormatting sqref="F34:L34 C34 C36:C37 F36:L37">
    <cfRule type="cellIs" dxfId="3" priority="8" operator="equal">
      <formula>0</formula>
    </cfRule>
  </conditionalFormatting>
  <conditionalFormatting sqref="F65:L66 C65:C66">
    <cfRule type="cellIs" dxfId="2" priority="3" operator="equal">
      <formula>0</formula>
    </cfRule>
  </conditionalFormatting>
  <conditionalFormatting sqref="F94:L95 C94:C95">
    <cfRule type="cellIs" dxfId="1" priority="2" operator="equal">
      <formula>0</formula>
    </cfRule>
  </conditionalFormatting>
  <conditionalFormatting sqref="F123:L124 C123:C124">
    <cfRule type="cellIs" dxfId="0" priority="1" operator="equal">
      <formula>0</formula>
    </cfRule>
  </conditionalFormatting>
  <dataValidations count="8">
    <dataValidation type="list" allowBlank="1" showInputMessage="1" showErrorMessage="1" sqref="G11">
      <formula1>"普通,当座,貯蓄,その他"</formula1>
    </dataValidation>
    <dataValidation type="list" allowBlank="1" showInputMessage="1" showErrorMessage="1" sqref="M10:O10">
      <formula1>"銀行,信金,信組,農協,労金,その他,　,"</formula1>
    </dataValidation>
    <dataValidation type="list" allowBlank="1" showInputMessage="1" showErrorMessage="1" sqref="X37:Z60 X95:Z118 X66:Z89 X124:Z147">
      <formula1>$CB$2:$CB$5</formula1>
    </dataValidation>
    <dataValidation type="list" showInputMessage="1" showErrorMessage="1" sqref="X61:Z61 X36:Z36 X119:Z119 X94:Z94 X90:Z90 X65:Z65 X148:Z148 X123:Z123">
      <formula1>$CB$2:$CB$5</formula1>
    </dataValidation>
    <dataValidation imeMode="hiragana" allowBlank="1" showInputMessage="1" showErrorMessage="1" sqref="F4:T5 P10:V10 BB8:BV10 BB6:BX7"/>
    <dataValidation imeMode="halfAlpha" allowBlank="1" showInputMessage="1" showErrorMessage="1" sqref="E7:R7 BM4 AJ6:AU9 AQ10:AU11 AF10:AL11 P11:Y11 BB4 BG4 AI123:AI148 AI36:AI90 AN15:AN32 AN94:AN119 AI94:AI119 AI15:AI32 AN123:AN148 AN36:AN61 AN63:AN90"/>
    <dataValidation imeMode="halfKatakana" allowBlank="1" showInputMessage="1" showErrorMessage="1" sqref="M12:Y12"/>
    <dataValidation operator="lessThanOrEqual" allowBlank="1" showInputMessage="1" showErrorMessage="1" sqref="AW15:BJ148"/>
  </dataValidations>
  <pageMargins left="0.70866141732283472" right="0.39370078740157483" top="0.39370078740157483" bottom="0.39370078740157483" header="0.47244094488188981" footer="0.31496062992125984"/>
  <pageSetup paperSize="9" scale="98" orientation="landscape" r:id="rId1"/>
  <rowBreaks count="1" manualBreakCount="1">
    <brk id="33" max="80" man="1"/>
  </rowBreaks>
  <ignoredErrors>
    <ignoredError sqref="BP11 BB1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1" tint="0.499984740745262"/>
    <pageSetUpPr fitToPage="1"/>
  </sheetPr>
  <dimension ref="A1:G43"/>
  <sheetViews>
    <sheetView zoomScale="80" zoomScaleNormal="80" zoomScaleSheetLayoutView="98" workbookViewId="0">
      <pane ySplit="2" topLeftCell="A3" activePane="bottomLeft" state="frozen"/>
      <selection activeCell="G20" sqref="G20"/>
      <selection pane="bottomLeft" activeCell="C47" sqref="C47"/>
    </sheetView>
  </sheetViews>
  <sheetFormatPr defaultColWidth="9" defaultRowHeight="24" customHeight="1"/>
  <cols>
    <col min="1" max="1" width="20.75" style="34" customWidth="1"/>
    <col min="2" max="2" width="9" style="24"/>
    <col min="3" max="3" width="20.25" style="24" bestFit="1" customWidth="1"/>
    <col min="4" max="4" width="19.5" style="53" customWidth="1"/>
    <col min="5" max="5" width="30" style="34" customWidth="1"/>
    <col min="6" max="6" width="9" style="24"/>
    <col min="7" max="7" width="17.25" style="24" bestFit="1" customWidth="1"/>
    <col min="8" max="16384" width="9" style="24"/>
  </cols>
  <sheetData>
    <row r="1" spans="1:7" ht="24" customHeight="1" thickBot="1">
      <c r="A1" s="505" t="str">
        <f>ご入力シート!E7&amp;"　"&amp;ご入力シート!F4</f>
        <v>　</v>
      </c>
      <c r="B1" s="505"/>
      <c r="C1" s="35" t="s">
        <v>167</v>
      </c>
      <c r="D1" s="36">
        <f ca="1">SUM(D3:D42)</f>
        <v>0</v>
      </c>
      <c r="E1" s="103" t="str">
        <f>ご入力シート!BB4&amp;" "&amp;ご入力シート!BB8</f>
        <v xml:space="preserve"> </v>
      </c>
      <c r="F1" s="90" t="s">
        <v>180</v>
      </c>
      <c r="G1" s="93" t="str">
        <f ca="1">IF('丸亀　使用シート１'!AJ6-(D1+G2)=0,"OK",'丸亀　使用シート１'!AJ6-(D1+G2))</f>
        <v>OK</v>
      </c>
    </row>
    <row r="2" spans="1:7" ht="24" customHeight="1">
      <c r="A2" s="507" t="s">
        <v>151</v>
      </c>
      <c r="B2" s="508"/>
      <c r="C2" s="509"/>
      <c r="D2" s="37" t="s">
        <v>142</v>
      </c>
      <c r="E2" s="38" t="s">
        <v>143</v>
      </c>
      <c r="F2" s="91" t="s">
        <v>183</v>
      </c>
      <c r="G2" s="92">
        <f>'丸亀　使用シート１'!AJ8</f>
        <v>0</v>
      </c>
    </row>
    <row r="3" spans="1:7" ht="24" customHeight="1">
      <c r="A3" s="506" t="s">
        <v>30</v>
      </c>
      <c r="B3" s="39" t="s">
        <v>23</v>
      </c>
      <c r="C3" s="40" t="s">
        <v>31</v>
      </c>
      <c r="D3" s="41">
        <f ca="1">SUMIF('丸亀　使用シート１'!$BD$15:$BJ$148,"0101",'丸亀　使用シート１'!$AP$15:$AP$148)</f>
        <v>0</v>
      </c>
      <c r="E3" s="42" t="s">
        <v>144</v>
      </c>
    </row>
    <row r="4" spans="1:7" ht="24" customHeight="1">
      <c r="A4" s="506"/>
      <c r="B4" s="39" t="s">
        <v>73</v>
      </c>
      <c r="C4" s="40" t="s">
        <v>32</v>
      </c>
      <c r="D4" s="41">
        <f ca="1">SUMIF('丸亀　使用シート１'!$BD$15:$BJ$148,"0102",'丸亀　使用シート１'!$AP$15:$AP$148)</f>
        <v>0</v>
      </c>
      <c r="E4" s="42" t="s">
        <v>144</v>
      </c>
    </row>
    <row r="5" spans="1:7" ht="24" customHeight="1">
      <c r="A5" s="506"/>
      <c r="B5" s="39" t="s">
        <v>74</v>
      </c>
      <c r="C5" s="40" t="s">
        <v>33</v>
      </c>
      <c r="D5" s="41">
        <f ca="1">SUMIF('丸亀　使用シート１'!$BD$15:$BJ$148,"0103",'丸亀　使用シート１'!$AP$15:$AP$148)</f>
        <v>0</v>
      </c>
      <c r="E5" s="42" t="s">
        <v>144</v>
      </c>
    </row>
    <row r="6" spans="1:7" ht="24" customHeight="1">
      <c r="A6" s="506"/>
      <c r="B6" s="39" t="s">
        <v>75</v>
      </c>
      <c r="C6" s="40" t="s">
        <v>34</v>
      </c>
      <c r="D6" s="41">
        <f ca="1">SUMIF('丸亀　使用シート１'!$BD$15:$BJ$148,"0104",'丸亀　使用シート１'!$AP$15:$AP$148)</f>
        <v>0</v>
      </c>
      <c r="E6" s="42" t="s">
        <v>144</v>
      </c>
    </row>
    <row r="7" spans="1:7" ht="24" customHeight="1">
      <c r="A7" s="506"/>
      <c r="B7" s="39" t="s">
        <v>76</v>
      </c>
      <c r="C7" s="40" t="s">
        <v>35</v>
      </c>
      <c r="D7" s="41">
        <f ca="1">SUMIF('丸亀　使用シート１'!$BD$15:$BJ$148,"0105",'丸亀　使用シート１'!$AP$15:$AP$148)</f>
        <v>0</v>
      </c>
      <c r="E7" s="42" t="s">
        <v>144</v>
      </c>
    </row>
    <row r="8" spans="1:7" ht="24" customHeight="1">
      <c r="A8" s="506" t="s">
        <v>36</v>
      </c>
      <c r="B8" s="43" t="s">
        <v>77</v>
      </c>
      <c r="C8" s="40" t="s">
        <v>37</v>
      </c>
      <c r="D8" s="41">
        <f ca="1">SUMIF('丸亀　使用シート１'!$BD$15:$BJ$148,"0201",'丸亀　使用シート１'!$AP$15:$AP$148)</f>
        <v>0</v>
      </c>
      <c r="E8" s="44" t="s">
        <v>145</v>
      </c>
    </row>
    <row r="9" spans="1:7" ht="24" customHeight="1">
      <c r="A9" s="506"/>
      <c r="B9" s="43" t="s">
        <v>78</v>
      </c>
      <c r="C9" s="40" t="s">
        <v>38</v>
      </c>
      <c r="D9" s="41">
        <f ca="1">SUMIF('丸亀　使用シート１'!$BD$15:$BJ$148,"0202",'丸亀　使用シート１'!$AP$15:$AP$148)</f>
        <v>0</v>
      </c>
      <c r="E9" s="44" t="s">
        <v>146</v>
      </c>
    </row>
    <row r="10" spans="1:7" ht="24" customHeight="1">
      <c r="A10" s="506"/>
      <c r="B10" s="43" t="s">
        <v>79</v>
      </c>
      <c r="C10" s="40" t="s">
        <v>39</v>
      </c>
      <c r="D10" s="41">
        <f ca="1">SUMIF('丸亀　使用シート１'!$BD$15:$BJ$148,"0203",'丸亀　使用シート１'!$AP$15:$AP$148)</f>
        <v>0</v>
      </c>
      <c r="E10" s="44" t="s">
        <v>147</v>
      </c>
    </row>
    <row r="11" spans="1:7" ht="24" customHeight="1">
      <c r="A11" s="45" t="s">
        <v>40</v>
      </c>
      <c r="B11" s="43" t="s">
        <v>80</v>
      </c>
      <c r="C11" s="40" t="s">
        <v>41</v>
      </c>
      <c r="D11" s="41">
        <f ca="1">SUMIF('丸亀　使用シート１'!$BD$15:$BJ$148,"0301",'丸亀　使用シート１'!$AP$15:$AP$148)</f>
        <v>0</v>
      </c>
      <c r="E11" s="44" t="s">
        <v>148</v>
      </c>
    </row>
    <row r="12" spans="1:7" ht="24" customHeight="1">
      <c r="A12" s="510" t="s">
        <v>188</v>
      </c>
      <c r="B12" s="43" t="s">
        <v>81</v>
      </c>
      <c r="C12" s="94" t="s">
        <v>189</v>
      </c>
      <c r="D12" s="41">
        <f ca="1">SUMIF('丸亀　使用シート１'!$BD$15:$BJ$148,"0401",'丸亀　使用シート１'!$AP$15:$AP$148)</f>
        <v>0</v>
      </c>
      <c r="E12" s="44" t="s">
        <v>152</v>
      </c>
    </row>
    <row r="13" spans="1:7" ht="24" customHeight="1">
      <c r="A13" s="511"/>
      <c r="B13" s="39" t="s">
        <v>191</v>
      </c>
      <c r="C13" s="94" t="s">
        <v>190</v>
      </c>
      <c r="D13" s="41">
        <f ca="1">SUMIF('丸亀　使用シート１'!$BD$15:$BJ$148,"0402",'丸亀　使用シート１'!$AP$15:$AP$148)</f>
        <v>0</v>
      </c>
      <c r="E13" s="44" t="s">
        <v>152</v>
      </c>
    </row>
    <row r="14" spans="1:7" ht="24" customHeight="1">
      <c r="A14" s="506" t="s">
        <v>42</v>
      </c>
      <c r="B14" s="43" t="s">
        <v>82</v>
      </c>
      <c r="C14" s="40" t="s">
        <v>43</v>
      </c>
      <c r="D14" s="41">
        <f ca="1">SUMIF('丸亀　使用シート１'!$BD$15:$BJ$148,"0501",'丸亀　使用シート１'!$AP$15:$AP$148)</f>
        <v>0</v>
      </c>
      <c r="E14" s="44" t="s">
        <v>146</v>
      </c>
    </row>
    <row r="15" spans="1:7" ht="24" customHeight="1">
      <c r="A15" s="506"/>
      <c r="B15" s="43" t="s">
        <v>83</v>
      </c>
      <c r="C15" s="40" t="s">
        <v>44</v>
      </c>
      <c r="D15" s="41">
        <f ca="1">SUMIF('丸亀　使用シート１'!$BD$15:$BJ$148,"0502",'丸亀　使用シート１'!$AP$15:$AP$148)</f>
        <v>0</v>
      </c>
      <c r="E15" s="44" t="s">
        <v>147</v>
      </c>
    </row>
    <row r="16" spans="1:7" ht="24" customHeight="1">
      <c r="A16" s="506"/>
      <c r="B16" s="43" t="s">
        <v>84</v>
      </c>
      <c r="C16" s="40" t="s">
        <v>45</v>
      </c>
      <c r="D16" s="41">
        <f ca="1">SUMIF('丸亀　使用シート１'!$BD$15:$BJ$148,"0503",'丸亀　使用シート１'!$AP$15:$AP$148)</f>
        <v>0</v>
      </c>
      <c r="E16" s="44" t="s">
        <v>149</v>
      </c>
    </row>
    <row r="17" spans="1:7" ht="24" customHeight="1">
      <c r="A17" s="506" t="s">
        <v>46</v>
      </c>
      <c r="B17" s="43" t="s">
        <v>85</v>
      </c>
      <c r="C17" s="40" t="s">
        <v>47</v>
      </c>
      <c r="D17" s="41">
        <f ca="1">SUMIF('丸亀　使用シート１'!$BD$15:$BJ$148,"0601",'丸亀　使用シート１'!$AP$15:$AP$148)</f>
        <v>0</v>
      </c>
      <c r="E17" s="44" t="s">
        <v>150</v>
      </c>
    </row>
    <row r="18" spans="1:7" ht="24" customHeight="1">
      <c r="A18" s="506"/>
      <c r="B18" s="43" t="s">
        <v>86</v>
      </c>
      <c r="C18" s="40" t="s">
        <v>48</v>
      </c>
      <c r="D18" s="41">
        <f ca="1">SUMIF('丸亀　使用シート１'!$BD$15:$BJ$148,"0602",'丸亀　使用シート１'!$AP$15:$AP$148)</f>
        <v>0</v>
      </c>
      <c r="E18" s="44" t="s">
        <v>153</v>
      </c>
    </row>
    <row r="19" spans="1:7" ht="24" customHeight="1">
      <c r="A19" s="506" t="s">
        <v>49</v>
      </c>
      <c r="B19" s="43" t="s">
        <v>87</v>
      </c>
      <c r="C19" s="40" t="s">
        <v>50</v>
      </c>
      <c r="D19" s="41">
        <f ca="1">SUMIF('丸亀　使用シート１'!$BD$15:$BJ$148,"0701",'丸亀　使用シート１'!$AP$15:$AP$148)</f>
        <v>0</v>
      </c>
      <c r="E19" s="44" t="s">
        <v>147</v>
      </c>
    </row>
    <row r="20" spans="1:7" ht="24" customHeight="1">
      <c r="A20" s="506"/>
      <c r="B20" s="43" t="s">
        <v>88</v>
      </c>
      <c r="C20" s="40" t="s">
        <v>51</v>
      </c>
      <c r="D20" s="41">
        <f ca="1">SUMIF('丸亀　使用シート１'!$BD$15:$BJ$148,"0702",'丸亀　使用シート１'!$AP$15:$AP$148)</f>
        <v>0</v>
      </c>
      <c r="E20" s="44" t="s">
        <v>147</v>
      </c>
    </row>
    <row r="21" spans="1:7" ht="24" customHeight="1">
      <c r="A21" s="506" t="s">
        <v>52</v>
      </c>
      <c r="B21" s="43" t="s">
        <v>89</v>
      </c>
      <c r="C21" s="40" t="s">
        <v>53</v>
      </c>
      <c r="D21" s="41">
        <f ca="1">SUMIF('丸亀　使用シート１'!$BD$15:$BJ$148,"0801",'丸亀　使用シート１'!$AP$15:$AP$148)</f>
        <v>0</v>
      </c>
      <c r="E21" s="96" t="s">
        <v>154</v>
      </c>
    </row>
    <row r="22" spans="1:7" ht="24" customHeight="1">
      <c r="A22" s="506"/>
      <c r="B22" s="43" t="s">
        <v>90</v>
      </c>
      <c r="C22" s="40" t="s">
        <v>54</v>
      </c>
      <c r="D22" s="41">
        <f ca="1">SUMIF('丸亀　使用シート１'!$BD$15:$BJ$148,"0802",'丸亀　使用シート１'!$AP$15:$AP$148)</f>
        <v>0</v>
      </c>
      <c r="E22" s="44" t="s">
        <v>148</v>
      </c>
    </row>
    <row r="23" spans="1:7" ht="24" customHeight="1">
      <c r="A23" s="506"/>
      <c r="B23" s="43" t="s">
        <v>91</v>
      </c>
      <c r="C23" s="40" t="s">
        <v>55</v>
      </c>
      <c r="D23" s="41">
        <f ca="1">SUMIF('丸亀　使用シート１'!$BD$15:$BJ$148,"0803",'丸亀　使用シート１'!$AP$15:$AP$148)</f>
        <v>0</v>
      </c>
      <c r="E23" s="44" t="s">
        <v>149</v>
      </c>
    </row>
    <row r="24" spans="1:7" ht="24" customHeight="1">
      <c r="A24" s="506"/>
      <c r="B24" s="43" t="s">
        <v>92</v>
      </c>
      <c r="C24" s="40" t="s">
        <v>56</v>
      </c>
      <c r="D24" s="41">
        <f ca="1">SUMIF('丸亀　使用シート１'!$BD$15:$BJ$148,"0804",'丸亀　使用シート１'!$AP$15:$AP$148)</f>
        <v>0</v>
      </c>
      <c r="E24" s="44" t="s">
        <v>155</v>
      </c>
    </row>
    <row r="25" spans="1:7" ht="24" customHeight="1">
      <c r="A25" s="506"/>
      <c r="B25" s="43" t="s">
        <v>93</v>
      </c>
      <c r="C25" s="40" t="s">
        <v>57</v>
      </c>
      <c r="D25" s="41">
        <f ca="1">SUMIF('丸亀　使用シート１'!$BD$15:$BJ$148,"0805",'丸亀　使用シート１'!$AP$15:$AP$148)</f>
        <v>0</v>
      </c>
      <c r="E25" s="44" t="s">
        <v>155</v>
      </c>
    </row>
    <row r="26" spans="1:7" ht="24" customHeight="1">
      <c r="A26" s="506"/>
      <c r="B26" s="43" t="s">
        <v>94</v>
      </c>
      <c r="C26" s="40" t="s">
        <v>58</v>
      </c>
      <c r="D26" s="41">
        <f ca="1">SUMIF('丸亀　使用シート１'!$BD$15:$BJ$148,"0806",'丸亀　使用シート１'!$AP$15:$AP$148)</f>
        <v>0</v>
      </c>
      <c r="E26" s="44" t="s">
        <v>156</v>
      </c>
    </row>
    <row r="27" spans="1:7" ht="24" customHeight="1">
      <c r="A27" s="506"/>
      <c r="B27" s="43" t="s">
        <v>95</v>
      </c>
      <c r="C27" s="40" t="s">
        <v>59</v>
      </c>
      <c r="D27" s="41">
        <f ca="1">SUMIF('丸亀　使用シート１'!$BD$15:$BJ$148,"0807",'丸亀　使用シート１'!$AP$15:$AP$148)</f>
        <v>0</v>
      </c>
      <c r="E27" s="44" t="s">
        <v>146</v>
      </c>
    </row>
    <row r="28" spans="1:7" ht="24" customHeight="1">
      <c r="A28" s="506"/>
      <c r="B28" s="43" t="s">
        <v>96</v>
      </c>
      <c r="C28" s="40" t="s">
        <v>194</v>
      </c>
      <c r="D28" s="41">
        <f>SUMIFS('丸亀　使用シート１'!$AP$15:$AP$148,'丸亀　使用シート１'!$X$15:$X$148,"8",'丸亀　使用シート１'!$BD$15:$BD$148,"0808")</f>
        <v>0</v>
      </c>
      <c r="E28" s="95" t="s">
        <v>157</v>
      </c>
      <c r="G28" s="116"/>
    </row>
    <row r="29" spans="1:7" ht="24" customHeight="1">
      <c r="A29" s="506"/>
      <c r="B29" s="43" t="s">
        <v>96</v>
      </c>
      <c r="C29" s="40" t="s">
        <v>195</v>
      </c>
      <c r="D29" s="41">
        <f>SUMIFS('丸亀　使用シート１'!$AP$15:$AP$148,'丸亀　使用シート１'!$X$15:$X$148,"10",'丸亀　使用シート１'!$BD$15:$BD$148,"0808")</f>
        <v>0</v>
      </c>
      <c r="E29" s="95" t="s">
        <v>157</v>
      </c>
      <c r="G29" s="116"/>
    </row>
    <row r="30" spans="1:7" ht="24" customHeight="1">
      <c r="A30" s="506"/>
      <c r="B30" s="43" t="s">
        <v>97</v>
      </c>
      <c r="C30" s="40" t="s">
        <v>60</v>
      </c>
      <c r="D30" s="41">
        <f ca="1">SUMIF('丸亀　使用シート１'!$BD$15:$BJ$148,"0809",'丸亀　使用シート１'!$AP$15:$AP$148)</f>
        <v>0</v>
      </c>
      <c r="E30" s="44" t="s">
        <v>149</v>
      </c>
      <c r="G30" s="117"/>
    </row>
    <row r="31" spans="1:7" ht="24" customHeight="1">
      <c r="A31" s="506" t="s">
        <v>61</v>
      </c>
      <c r="B31" s="43" t="s">
        <v>98</v>
      </c>
      <c r="C31" s="40" t="s">
        <v>192</v>
      </c>
      <c r="D31" s="41">
        <f>SUMIFS('丸亀　使用シート１'!$AP$15:$AP$148,'丸亀　使用シート１'!$X$15:$X$148,"8",'丸亀　使用シート１'!$BD$15:$BD$148,"0901")</f>
        <v>0</v>
      </c>
      <c r="E31" s="95" t="s">
        <v>159</v>
      </c>
      <c r="G31" s="504"/>
    </row>
    <row r="32" spans="1:7" ht="24" customHeight="1">
      <c r="A32" s="506"/>
      <c r="B32" s="43" t="s">
        <v>98</v>
      </c>
      <c r="C32" s="40" t="s">
        <v>193</v>
      </c>
      <c r="D32" s="41">
        <f>SUMIFS('丸亀　使用シート１'!$AP$15:$AP$148,'丸亀　使用シート１'!$X$15:$X$148,"10",'丸亀　使用シート１'!$BD$15:$BD$148,"0901")</f>
        <v>0</v>
      </c>
      <c r="E32" s="95" t="s">
        <v>159</v>
      </c>
      <c r="G32" s="504"/>
    </row>
    <row r="33" spans="1:7" ht="24" customHeight="1">
      <c r="A33" s="506"/>
      <c r="B33" s="43" t="s">
        <v>99</v>
      </c>
      <c r="C33" s="40" t="s">
        <v>62</v>
      </c>
      <c r="D33" s="41">
        <f ca="1">SUMIF('丸亀　使用シート１'!$BD$15:$BJ$148,"0902",'丸亀　使用シート１'!$AP$15:$AP$148)</f>
        <v>0</v>
      </c>
      <c r="E33" s="44" t="s">
        <v>146</v>
      </c>
      <c r="G33" s="504"/>
    </row>
    <row r="34" spans="1:7" ht="24" customHeight="1">
      <c r="A34" s="506"/>
      <c r="B34" s="43" t="s">
        <v>100</v>
      </c>
      <c r="C34" s="40" t="s">
        <v>63</v>
      </c>
      <c r="D34" s="41">
        <f ca="1">SUMIF('丸亀　使用シート１'!$BD$15:$BJ$148,"0903",'丸亀　使用シート１'!$AP$15:$AP$148)</f>
        <v>0</v>
      </c>
      <c r="E34" s="44" t="s">
        <v>148</v>
      </c>
      <c r="G34" s="504"/>
    </row>
    <row r="35" spans="1:7" ht="24" customHeight="1">
      <c r="A35" s="506"/>
      <c r="B35" s="43" t="s">
        <v>101</v>
      </c>
      <c r="C35" s="40" t="s">
        <v>64</v>
      </c>
      <c r="D35" s="41">
        <f ca="1">SUMIF('丸亀　使用シート１'!$BD$15:$BJ$148,"0904",'丸亀　使用シート１'!$AP$15:$AP$148)</f>
        <v>0</v>
      </c>
      <c r="E35" s="44" t="s">
        <v>160</v>
      </c>
      <c r="G35" s="504"/>
    </row>
    <row r="36" spans="1:7" ht="24" customHeight="1">
      <c r="A36" s="506"/>
      <c r="B36" s="43" t="s">
        <v>102</v>
      </c>
      <c r="C36" s="40" t="s">
        <v>65</v>
      </c>
      <c r="D36" s="41">
        <f ca="1">SUMIF('丸亀　使用シート１'!$BD$15:$BJ$148,"0905",'丸亀　使用シート１'!$AP$15:$AP$148)</f>
        <v>0</v>
      </c>
      <c r="E36" s="44" t="s">
        <v>161</v>
      </c>
      <c r="G36" s="504"/>
    </row>
    <row r="37" spans="1:7" ht="24" customHeight="1">
      <c r="A37" s="506"/>
      <c r="B37" s="43" t="s">
        <v>103</v>
      </c>
      <c r="C37" s="40" t="s">
        <v>66</v>
      </c>
      <c r="D37" s="41">
        <f ca="1">SUMIF('丸亀　使用シート１'!$BD$15:$BJ$148,"0906",'丸亀　使用シート１'!$AP$15:$AP$148)</f>
        <v>0</v>
      </c>
      <c r="E37" s="44" t="s">
        <v>162</v>
      </c>
      <c r="G37" s="504"/>
    </row>
    <row r="38" spans="1:7" ht="24" customHeight="1">
      <c r="A38" s="506"/>
      <c r="B38" s="43" t="s">
        <v>104</v>
      </c>
      <c r="C38" s="40" t="s">
        <v>67</v>
      </c>
      <c r="D38" s="41">
        <f ca="1">SUMIF('丸亀　使用シート１'!$BD$15:$BJ$148,"0907",'丸亀　使用シート１'!$AP$15:$AP$148)</f>
        <v>0</v>
      </c>
      <c r="E38" s="44" t="s">
        <v>163</v>
      </c>
      <c r="G38" s="504"/>
    </row>
    <row r="39" spans="1:7" ht="24" customHeight="1">
      <c r="A39" s="506"/>
      <c r="B39" s="43" t="s">
        <v>105</v>
      </c>
      <c r="C39" s="40" t="s">
        <v>68</v>
      </c>
      <c r="D39" s="41">
        <f ca="1">SUMIF('丸亀　使用シート１'!$BD$15:$BJ$148,"0908",'丸亀　使用シート１'!$AP$15:$AP$148)</f>
        <v>0</v>
      </c>
      <c r="E39" s="44" t="s">
        <v>164</v>
      </c>
      <c r="G39" s="504"/>
    </row>
    <row r="40" spans="1:7" ht="24" customHeight="1">
      <c r="A40" s="506"/>
      <c r="B40" s="43" t="s">
        <v>106</v>
      </c>
      <c r="C40" s="40" t="s">
        <v>69</v>
      </c>
      <c r="D40" s="41">
        <f ca="1">SUMIF('丸亀　使用シート１'!$BD$15:$BJ$148,"0909",'丸亀　使用シート１'!$AP$15:$AP$148)</f>
        <v>0</v>
      </c>
      <c r="E40" s="44" t="s">
        <v>158</v>
      </c>
      <c r="G40" s="504"/>
    </row>
    <row r="41" spans="1:7" ht="24" customHeight="1">
      <c r="A41" s="506"/>
      <c r="B41" s="43" t="s">
        <v>107</v>
      </c>
      <c r="C41" s="40" t="s">
        <v>70</v>
      </c>
      <c r="D41" s="41">
        <f ca="1">SUMIF('丸亀　使用シート１'!$BD$15:$BJ$148,"0910",'丸亀　使用シート１'!$AP$15:$AP$148)</f>
        <v>0</v>
      </c>
      <c r="E41" s="95" t="s">
        <v>149</v>
      </c>
      <c r="G41" s="504"/>
    </row>
    <row r="42" spans="1:7" ht="24" customHeight="1">
      <c r="A42" s="46" t="s">
        <v>71</v>
      </c>
      <c r="B42" s="47" t="s">
        <v>108</v>
      </c>
      <c r="C42" s="48" t="s">
        <v>72</v>
      </c>
      <c r="D42" s="49">
        <f ca="1">SUMIF('丸亀　使用シート１'!$BD$15:$BJ$148,"1001",'丸亀　使用シート１'!$AP$15:$AP$148)</f>
        <v>0</v>
      </c>
      <c r="E42" s="50" t="s">
        <v>149</v>
      </c>
      <c r="G42" s="504"/>
    </row>
    <row r="43" spans="1:7" ht="24" customHeight="1">
      <c r="B43" s="51" t="s">
        <v>166</v>
      </c>
      <c r="C43" s="51" t="s">
        <v>165</v>
      </c>
      <c r="D43" s="52">
        <f>SUMIF('丸亀　使用シート１'!BZ15:BZ149,"✓",'丸亀　使用シート１'!AP15:AP149)</f>
        <v>0</v>
      </c>
      <c r="E43" s="34">
        <v>14309</v>
      </c>
    </row>
  </sheetData>
  <sheetProtection selectLockedCells="1"/>
  <mergeCells count="14">
    <mergeCell ref="G40:G42"/>
    <mergeCell ref="G37:G39"/>
    <mergeCell ref="G34:G36"/>
    <mergeCell ref="G31:G33"/>
    <mergeCell ref="A1:B1"/>
    <mergeCell ref="A21:A30"/>
    <mergeCell ref="A31:A41"/>
    <mergeCell ref="A3:A7"/>
    <mergeCell ref="A2:C2"/>
    <mergeCell ref="A8:A10"/>
    <mergeCell ref="A14:A16"/>
    <mergeCell ref="A17:A18"/>
    <mergeCell ref="A19:A20"/>
    <mergeCell ref="A12:A13"/>
  </mergeCells>
  <phoneticPr fontId="1"/>
  <pageMargins left="0.25" right="0.25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499984740745262"/>
  </sheetPr>
  <dimension ref="A1:AZ40"/>
  <sheetViews>
    <sheetView workbookViewId="0">
      <selection activeCell="G1" sqref="G1"/>
    </sheetView>
  </sheetViews>
  <sheetFormatPr defaultColWidth="9" defaultRowHeight="18.75"/>
  <cols>
    <col min="1" max="2" width="9" style="101"/>
    <col min="3" max="3" width="10.375" style="101" bestFit="1" customWidth="1"/>
    <col min="4" max="5" width="9.5" style="101" customWidth="1"/>
    <col min="6" max="19" width="9" style="101"/>
    <col min="20" max="20" width="9.375" style="101" bestFit="1" customWidth="1"/>
    <col min="21" max="46" width="9" style="101"/>
    <col min="47" max="47" width="10.375" style="101" bestFit="1" customWidth="1"/>
    <col min="48" max="49" width="9" style="101"/>
    <col min="50" max="50" width="9.375" style="101" bestFit="1" customWidth="1"/>
    <col min="51" max="16384" width="9" style="101"/>
  </cols>
  <sheetData>
    <row r="1" spans="1:52">
      <c r="A1" s="101">
        <f>ご入力シート!$BB$4</f>
        <v>0</v>
      </c>
      <c r="B1" s="101">
        <f>ご入力シート!$BB$8</f>
        <v>0</v>
      </c>
      <c r="C1" s="102">
        <f>ご入力シート!$AJ$6</f>
        <v>0</v>
      </c>
      <c r="D1" s="102"/>
      <c r="E1" s="102"/>
      <c r="F1" s="102">
        <f>ご入力シート!$F$4</f>
        <v>0</v>
      </c>
      <c r="G1" s="102">
        <f>ご入力シート!$E$7</f>
        <v>0</v>
      </c>
      <c r="H1" s="102">
        <f>ご入力シート!$S$3</f>
        <v>0</v>
      </c>
      <c r="I1" s="102"/>
      <c r="J1" s="102">
        <f ca="1">'丸亀　使用シート２'!$D$3</f>
        <v>0</v>
      </c>
      <c r="K1" s="102">
        <f ca="1">'丸亀　使用シート２'!$D$4</f>
        <v>0</v>
      </c>
      <c r="L1" s="102">
        <f ca="1">'丸亀　使用シート２'!$D$5</f>
        <v>0</v>
      </c>
      <c r="M1" s="102">
        <f ca="1">'丸亀　使用シート２'!$D$6</f>
        <v>0</v>
      </c>
      <c r="N1" s="102">
        <f ca="1">'丸亀　使用シート２'!$D$7</f>
        <v>0</v>
      </c>
      <c r="O1" s="102">
        <f ca="1">'丸亀　使用シート２'!$D$8</f>
        <v>0</v>
      </c>
      <c r="P1" s="102">
        <f ca="1">'丸亀　使用シート２'!$D$9</f>
        <v>0</v>
      </c>
      <c r="Q1" s="102">
        <f ca="1">'丸亀　使用シート２'!$D$10</f>
        <v>0</v>
      </c>
      <c r="R1" s="102">
        <f ca="1">'丸亀　使用シート２'!$D$11</f>
        <v>0</v>
      </c>
      <c r="S1" s="102">
        <f ca="1">'丸亀　使用シート２'!$D$12</f>
        <v>0</v>
      </c>
      <c r="T1" s="102">
        <f ca="1">'丸亀　使用シート２'!$D$13</f>
        <v>0</v>
      </c>
      <c r="U1" s="102">
        <f ca="1">'丸亀　使用シート２'!$D$14</f>
        <v>0</v>
      </c>
      <c r="V1" s="102">
        <f ca="1">'丸亀　使用シート２'!$D$15</f>
        <v>0</v>
      </c>
      <c r="W1" s="102">
        <f ca="1">'丸亀　使用シート２'!$D$16</f>
        <v>0</v>
      </c>
      <c r="X1" s="102">
        <f ca="1">'丸亀　使用シート２'!$D$17</f>
        <v>0</v>
      </c>
      <c r="Y1" s="102">
        <f ca="1">'丸亀　使用シート２'!$D$18</f>
        <v>0</v>
      </c>
      <c r="Z1" s="102">
        <f ca="1">'丸亀　使用シート２'!$D$19</f>
        <v>0</v>
      </c>
      <c r="AA1" s="102">
        <f ca="1">'丸亀　使用シート２'!$D$20</f>
        <v>0</v>
      </c>
      <c r="AB1" s="102">
        <f ca="1">'丸亀　使用シート２'!$D$21</f>
        <v>0</v>
      </c>
      <c r="AC1" s="102">
        <f ca="1">'丸亀　使用シート２'!$D$22</f>
        <v>0</v>
      </c>
      <c r="AD1" s="102">
        <f ca="1">'丸亀　使用シート２'!$D$23</f>
        <v>0</v>
      </c>
      <c r="AE1" s="102">
        <f ca="1">'丸亀　使用シート２'!$D$24</f>
        <v>0</v>
      </c>
      <c r="AF1" s="102">
        <f ca="1">'丸亀　使用シート２'!$D$25</f>
        <v>0</v>
      </c>
      <c r="AG1" s="102">
        <f ca="1">'丸亀　使用シート２'!$D$26</f>
        <v>0</v>
      </c>
      <c r="AH1" s="102">
        <f ca="1">'丸亀　使用シート２'!$D$27</f>
        <v>0</v>
      </c>
      <c r="AI1" s="102">
        <f>'丸亀　使用シート２'!$D$28</f>
        <v>0</v>
      </c>
      <c r="AJ1" s="102">
        <f>'丸亀　使用シート２'!$D$29</f>
        <v>0</v>
      </c>
      <c r="AK1" s="102">
        <f ca="1">'丸亀　使用シート２'!$D$30</f>
        <v>0</v>
      </c>
      <c r="AL1" s="102">
        <f>'丸亀　使用シート２'!$D$31</f>
        <v>0</v>
      </c>
      <c r="AM1" s="102">
        <f>'丸亀　使用シート２'!$D$32</f>
        <v>0</v>
      </c>
      <c r="AN1" s="102">
        <f ca="1">'丸亀　使用シート２'!$D$33</f>
        <v>0</v>
      </c>
      <c r="AO1" s="102">
        <f ca="1">'丸亀　使用シート２'!$D$34</f>
        <v>0</v>
      </c>
      <c r="AP1" s="102">
        <f ca="1">'丸亀　使用シート２'!$D$35</f>
        <v>0</v>
      </c>
      <c r="AQ1" s="102">
        <f ca="1">'丸亀　使用シート２'!$D$36</f>
        <v>0</v>
      </c>
      <c r="AR1" s="102">
        <f ca="1">'丸亀　使用シート２'!$D$37</f>
        <v>0</v>
      </c>
      <c r="AS1" s="102">
        <f ca="1">'丸亀　使用シート２'!$D$38</f>
        <v>0</v>
      </c>
      <c r="AT1" s="102">
        <f ca="1">'丸亀　使用シート２'!$D$39</f>
        <v>0</v>
      </c>
      <c r="AU1" s="102">
        <f ca="1">'丸亀　使用シート２'!$D$40</f>
        <v>0</v>
      </c>
      <c r="AV1" s="102">
        <f ca="1">'丸亀　使用シート２'!$D$41</f>
        <v>0</v>
      </c>
      <c r="AW1" s="102">
        <f ca="1">'丸亀　使用シート２'!$D$42</f>
        <v>0</v>
      </c>
      <c r="AX1" s="102">
        <f>'丸亀　使用シート２'!$D$43</f>
        <v>0</v>
      </c>
      <c r="AZ1" s="101" t="e">
        <f ca="1">MID(CELL("filename"),FIND("[",CELL("filename"))+1,FIND("]",CELL("filename"))-FIND("[",CELL("filename"))-1)</f>
        <v>#N/A</v>
      </c>
    </row>
    <row r="39" spans="6:6">
      <c r="F39" s="102"/>
    </row>
    <row r="40" spans="6:6">
      <c r="F40" s="102"/>
    </row>
  </sheetData>
  <sheetProtection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ご入力シート</vt:lpstr>
      <vt:lpstr>丸亀　使用シート１</vt:lpstr>
      <vt:lpstr>丸亀　使用シート２</vt:lpstr>
      <vt:lpstr>まとめデータ用</vt:lpstr>
      <vt:lpstr>ご入力シート!Print_Area</vt:lpstr>
      <vt:lpstr>'丸亀　使用シート１'!Print_Area</vt:lpstr>
      <vt:lpstr>'丸亀　使用シート２'!Print_Area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t-yamanaka</dc:creator>
  <cp:lastModifiedBy>chihiro-t</cp:lastModifiedBy>
  <cp:lastPrinted>2022-04-19T00:52:27Z</cp:lastPrinted>
  <dcterms:created xsi:type="dcterms:W3CDTF">2021-03-23T05:46:02Z</dcterms:created>
  <dcterms:modified xsi:type="dcterms:W3CDTF">2022-06-17T04:43:49Z</dcterms:modified>
</cp:coreProperties>
</file>